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'Sheet1'!$B$1:$L$21</definedName>
  </definedNames>
  <calcPr fullCalcOnLoad="1"/>
</workbook>
</file>

<file path=xl/sharedStrings.xml><?xml version="1.0" encoding="utf-8"?>
<sst xmlns="http://schemas.openxmlformats.org/spreadsheetml/2006/main" count="73" uniqueCount="67">
  <si>
    <t>某安装工程技术经济指标实例分析表</t>
  </si>
  <si>
    <t>工程概况</t>
  </si>
  <si>
    <t>建筑功能:</t>
  </si>
  <si>
    <t>住宅</t>
  </si>
  <si>
    <t>层数(层):</t>
  </si>
  <si>
    <r>
      <t>地下1层，地上25</t>
    </r>
    <r>
      <rPr>
        <b/>
        <sz val="10"/>
        <rFont val="宋体"/>
        <family val="0"/>
      </rPr>
      <t>层</t>
    </r>
  </si>
  <si>
    <t>选用主要材料和设备品牌及厂家</t>
  </si>
  <si>
    <t>1电气:配电箱品牌：正泰、德力西，普通照明用PVC管，BV线，应急照明用SC管，耐火BV线</t>
  </si>
  <si>
    <t>建筑面积(㎡):</t>
  </si>
  <si>
    <t>建筑高度(米):</t>
  </si>
  <si>
    <r>
      <t>7</t>
    </r>
    <r>
      <rPr>
        <b/>
        <sz val="10"/>
        <rFont val="宋体"/>
        <family val="0"/>
      </rPr>
      <t>5</t>
    </r>
    <r>
      <rPr>
        <b/>
        <sz val="10"/>
        <rFont val="宋体"/>
        <family val="0"/>
      </rPr>
      <t>米</t>
    </r>
  </si>
  <si>
    <r>
      <t>2给排水:冷水立管，钢塑复合管，支管PP-R给水管；热水用RPAP5</t>
    </r>
    <r>
      <rPr>
        <sz val="10"/>
        <rFont val="宋体"/>
        <family val="0"/>
      </rPr>
      <t>对接焊铝塑复合管，安装太阳能热水器；排水用PVC-U排水管。</t>
    </r>
  </si>
  <si>
    <t>房间住户数(户):</t>
  </si>
  <si>
    <t>3电信、电视、对讲：穿线管PVC管；消防火警:穿线管JDG管</t>
  </si>
  <si>
    <t>地下室面积(㎡):</t>
  </si>
  <si>
    <t>4消火栓：管材为热镀锌钢管，消防箱安装</t>
  </si>
  <si>
    <t>裙楼面积(㎡):</t>
  </si>
  <si>
    <t>无</t>
  </si>
  <si>
    <t>5喷淋：地下室喷淋管，管材为热镀锌钢管</t>
  </si>
  <si>
    <t>塔楼面积(㎡):</t>
  </si>
  <si>
    <t>6暖通：排烟风机，送风机，镀锌铁皮风管</t>
  </si>
  <si>
    <t>标准层层高(m):</t>
  </si>
  <si>
    <t>3米</t>
  </si>
  <si>
    <t>主要设备</t>
  </si>
  <si>
    <t>名称</t>
  </si>
  <si>
    <t>配电箱</t>
  </si>
  <si>
    <t>太阳能热水器</t>
  </si>
  <si>
    <t>风机</t>
  </si>
  <si>
    <t>室内消火栓</t>
  </si>
  <si>
    <t>结构类型:</t>
  </si>
  <si>
    <t>框架</t>
  </si>
  <si>
    <t>数量</t>
  </si>
  <si>
    <r>
      <t>1</t>
    </r>
    <r>
      <rPr>
        <b/>
        <sz val="10"/>
        <rFont val="宋体"/>
        <family val="0"/>
      </rPr>
      <t>35</t>
    </r>
    <r>
      <rPr>
        <b/>
        <sz val="10"/>
        <rFont val="宋体"/>
        <family val="0"/>
      </rPr>
      <t>台</t>
    </r>
  </si>
  <si>
    <r>
      <t>2</t>
    </r>
    <r>
      <rPr>
        <b/>
        <sz val="10"/>
        <rFont val="宋体"/>
        <family val="0"/>
      </rPr>
      <t>4台</t>
    </r>
  </si>
  <si>
    <t>5台</t>
  </si>
  <si>
    <t>104台</t>
  </si>
  <si>
    <t>工程经济指标</t>
  </si>
  <si>
    <t>工程造价             (元)</t>
  </si>
  <si>
    <t>每平方米造价            (元)</t>
  </si>
  <si>
    <t>每平方米人工             (工日)</t>
  </si>
  <si>
    <t>分部分项工程费</t>
  </si>
  <si>
    <t>措施项目费</t>
  </si>
  <si>
    <t>其他项目费用</t>
  </si>
  <si>
    <t>规费</t>
  </si>
  <si>
    <t>税金</t>
  </si>
  <si>
    <t>其中主材</t>
  </si>
  <si>
    <t>占总造价比例</t>
  </si>
  <si>
    <t>每平方米建筑面积主要技术指标</t>
  </si>
  <si>
    <t>人工费           (元/㎡)</t>
  </si>
  <si>
    <t>主材费              (元/㎡)</t>
  </si>
  <si>
    <t>消火栓镀锌钢管(米/㎡)</t>
  </si>
  <si>
    <t>消火栓管道支架(kg/米)</t>
  </si>
  <si>
    <t>PP-R冷水管  (米/㎡)</t>
  </si>
  <si>
    <t>太阳能钢塑复合管(米/㎡)</t>
  </si>
  <si>
    <t>UPVC排水管       (米/㎡)</t>
  </si>
  <si>
    <t>UPVC空调排水管   (米/㎡)</t>
  </si>
  <si>
    <t>电气配管DN≥32     (米/㎡)</t>
  </si>
  <si>
    <t>电气配管DN≤25        (米/㎡)</t>
  </si>
  <si>
    <t>管内穿线 ≥6mm2(米/㎡)</t>
  </si>
  <si>
    <t>管内穿线 ≤2.5mm2(米/㎡)</t>
  </si>
  <si>
    <t>弱电管内穿钢丝(米/㎡)</t>
  </si>
  <si>
    <t>插座         (只/户)</t>
  </si>
  <si>
    <t>开关            (只/户)</t>
  </si>
  <si>
    <t>弱电面板        (只/户)</t>
  </si>
  <si>
    <t>灯具             (只/户)</t>
  </si>
  <si>
    <t>防雷接地系统         (元/㎡)</t>
  </si>
  <si>
    <t>本工程数据由江苏本源工程项目管理有限公司提供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</si>
</sst>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%"/>
    <numFmt numFmtId="178" formatCode="0.000_ "/>
  </numFmts>
  <fonts count="42">
    <font>
      <sz val="12"/>
      <name val="宋体"/>
      <family val="0"/>
    </font>
    <font>
      <sz val="16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7" fontId="3" fillId="0" borderId="12" xfId="25" applyNumberFormat="1" applyFont="1" applyBorder="1" applyAlignment="1">
      <alignment horizontal="center" vertical="center"/>
    </xf>
    <xf numFmtId="177" fontId="3" fillId="0" borderId="13" xfId="25" applyNumberFormat="1" applyFont="1" applyBorder="1" applyAlignment="1">
      <alignment horizontal="center" vertical="center"/>
    </xf>
    <xf numFmtId="177" fontId="3" fillId="0" borderId="15" xfId="25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22"/>
  <sheetViews>
    <sheetView tabSelected="1" workbookViewId="0" topLeftCell="A1">
      <selection activeCell="B1" sqref="B1:L1"/>
    </sheetView>
  </sheetViews>
  <sheetFormatPr defaultColWidth="9.00390625" defaultRowHeight="14.25"/>
  <cols>
    <col min="1" max="1" width="8.50390625" style="0" customWidth="1"/>
    <col min="2" max="2" width="5.00390625" style="1" customWidth="1"/>
    <col min="3" max="3" width="14.125" style="0" customWidth="1"/>
    <col min="4" max="4" width="12.375" style="0" customWidth="1"/>
    <col min="5" max="5" width="11.875" style="0" customWidth="1"/>
    <col min="6" max="6" width="16.875" style="0" customWidth="1"/>
    <col min="7" max="7" width="5.25390625" style="0" customWidth="1"/>
    <col min="8" max="8" width="6.375" style="0" customWidth="1"/>
    <col min="9" max="9" width="14.00390625" style="0" customWidth="1"/>
    <col min="10" max="10" width="14.875" style="0" customWidth="1"/>
    <col min="11" max="11" width="14.50390625" style="0" customWidth="1"/>
    <col min="12" max="12" width="16.50390625" style="0" customWidth="1"/>
  </cols>
  <sheetData>
    <row r="1" spans="2:12" ht="26.2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29"/>
    </row>
    <row r="2" spans="2:12" ht="27" customHeight="1">
      <c r="B2" s="4" t="s">
        <v>1</v>
      </c>
      <c r="C2" s="5" t="s">
        <v>2</v>
      </c>
      <c r="D2" s="6" t="s">
        <v>3</v>
      </c>
      <c r="E2" s="5" t="s">
        <v>4</v>
      </c>
      <c r="F2" s="7" t="s">
        <v>5</v>
      </c>
      <c r="G2" s="4" t="s">
        <v>6</v>
      </c>
      <c r="H2" s="8" t="s">
        <v>7</v>
      </c>
      <c r="I2" s="30"/>
      <c r="J2" s="30"/>
      <c r="K2" s="30"/>
      <c r="L2" s="31"/>
    </row>
    <row r="3" spans="2:12" ht="35.25" customHeight="1">
      <c r="B3" s="4"/>
      <c r="C3" s="5" t="s">
        <v>8</v>
      </c>
      <c r="D3" s="7">
        <v>10749.4</v>
      </c>
      <c r="E3" s="5" t="s">
        <v>9</v>
      </c>
      <c r="F3" s="7" t="s">
        <v>10</v>
      </c>
      <c r="G3" s="4"/>
      <c r="H3" s="8" t="s">
        <v>11</v>
      </c>
      <c r="I3" s="30"/>
      <c r="J3" s="30"/>
      <c r="K3" s="30"/>
      <c r="L3" s="31"/>
    </row>
    <row r="4" spans="2:12" ht="18" customHeight="1">
      <c r="B4" s="4"/>
      <c r="C4" s="5" t="s">
        <v>12</v>
      </c>
      <c r="D4" s="7">
        <v>100</v>
      </c>
      <c r="E4" s="7"/>
      <c r="F4" s="7"/>
      <c r="G4" s="4"/>
      <c r="H4" s="9" t="s">
        <v>13</v>
      </c>
      <c r="I4" s="9"/>
      <c r="J4" s="9"/>
      <c r="K4" s="9"/>
      <c r="L4" s="9"/>
    </row>
    <row r="5" spans="2:12" ht="18" customHeight="1">
      <c r="B5" s="4"/>
      <c r="C5" s="5" t="s">
        <v>14</v>
      </c>
      <c r="D5" s="7">
        <v>405.23</v>
      </c>
      <c r="E5" s="7"/>
      <c r="F5" s="7"/>
      <c r="G5" s="4"/>
      <c r="H5" s="9" t="s">
        <v>15</v>
      </c>
      <c r="I5" s="9"/>
      <c r="J5" s="9"/>
      <c r="K5" s="9"/>
      <c r="L5" s="9"/>
    </row>
    <row r="6" spans="2:12" ht="18" customHeight="1">
      <c r="B6" s="4"/>
      <c r="C6" s="5" t="s">
        <v>16</v>
      </c>
      <c r="D6" s="7" t="s">
        <v>17</v>
      </c>
      <c r="E6" s="7"/>
      <c r="F6" s="7"/>
      <c r="G6" s="4"/>
      <c r="H6" s="9" t="s">
        <v>18</v>
      </c>
      <c r="I6" s="9"/>
      <c r="J6" s="9"/>
      <c r="K6" s="9"/>
      <c r="L6" s="9"/>
    </row>
    <row r="7" spans="2:12" ht="18" customHeight="1">
      <c r="B7" s="4"/>
      <c r="C7" s="5" t="s">
        <v>19</v>
      </c>
      <c r="D7" s="7" t="s">
        <v>17</v>
      </c>
      <c r="E7" s="7"/>
      <c r="F7" s="7"/>
      <c r="G7" s="4"/>
      <c r="H7" s="9" t="s">
        <v>20</v>
      </c>
      <c r="I7" s="9"/>
      <c r="J7" s="9"/>
      <c r="K7" s="9"/>
      <c r="L7" s="9"/>
    </row>
    <row r="8" spans="2:12" ht="18" customHeight="1">
      <c r="B8" s="4"/>
      <c r="C8" s="5" t="s">
        <v>21</v>
      </c>
      <c r="D8" s="7" t="s">
        <v>22</v>
      </c>
      <c r="E8" s="7"/>
      <c r="F8" s="7"/>
      <c r="G8" s="4" t="s">
        <v>23</v>
      </c>
      <c r="H8" s="10" t="s">
        <v>24</v>
      </c>
      <c r="I8" s="10" t="s">
        <v>25</v>
      </c>
      <c r="J8" s="10" t="s">
        <v>26</v>
      </c>
      <c r="K8" s="10" t="s">
        <v>27</v>
      </c>
      <c r="L8" s="10" t="s">
        <v>28</v>
      </c>
    </row>
    <row r="9" spans="2:12" ht="18" customHeight="1">
      <c r="B9" s="4"/>
      <c r="C9" s="5" t="s">
        <v>29</v>
      </c>
      <c r="D9" s="7" t="s">
        <v>30</v>
      </c>
      <c r="E9" s="7"/>
      <c r="F9" s="7"/>
      <c r="G9" s="4"/>
      <c r="H9" s="10" t="s">
        <v>31</v>
      </c>
      <c r="I9" s="15" t="s">
        <v>32</v>
      </c>
      <c r="J9" s="15" t="s">
        <v>33</v>
      </c>
      <c r="K9" s="15" t="s">
        <v>34</v>
      </c>
      <c r="L9" s="15" t="s">
        <v>35</v>
      </c>
    </row>
    <row r="10" spans="2:12" ht="18" customHeight="1">
      <c r="B10" s="4" t="s">
        <v>36</v>
      </c>
      <c r="C10" s="11" t="s">
        <v>37</v>
      </c>
      <c r="D10" s="11" t="s">
        <v>38</v>
      </c>
      <c r="E10" s="11" t="s">
        <v>39</v>
      </c>
      <c r="F10" s="10" t="s">
        <v>40</v>
      </c>
      <c r="G10" s="12" t="s">
        <v>41</v>
      </c>
      <c r="H10" s="13"/>
      <c r="I10" s="10" t="s">
        <v>42</v>
      </c>
      <c r="J10" s="10" t="s">
        <v>43</v>
      </c>
      <c r="K10" s="10" t="s">
        <v>44</v>
      </c>
      <c r="L10" s="10" t="s">
        <v>45</v>
      </c>
    </row>
    <row r="11" spans="2:12" ht="18" customHeight="1">
      <c r="B11" s="4"/>
      <c r="C11" s="14"/>
      <c r="D11" s="14"/>
      <c r="E11" s="14"/>
      <c r="F11" s="10" t="s">
        <v>46</v>
      </c>
      <c r="G11" s="12" t="s">
        <v>46</v>
      </c>
      <c r="H11" s="13"/>
      <c r="I11" s="10" t="s">
        <v>46</v>
      </c>
      <c r="J11" s="10" t="s">
        <v>46</v>
      </c>
      <c r="K11" s="10" t="s">
        <v>46</v>
      </c>
      <c r="L11" s="10" t="s">
        <v>46</v>
      </c>
    </row>
    <row r="12" spans="2:12" ht="18" customHeight="1">
      <c r="B12" s="4"/>
      <c r="C12" s="15">
        <v>3380412.23</v>
      </c>
      <c r="D12" s="16">
        <f>C12/D3</f>
        <v>314.4745036932294</v>
      </c>
      <c r="E12" s="16">
        <f>7262.5/D3</f>
        <v>0.6756191043221017</v>
      </c>
      <c r="F12" s="15">
        <v>2654497.92</v>
      </c>
      <c r="G12" s="17">
        <v>358935.03</v>
      </c>
      <c r="H12" s="18"/>
      <c r="I12" s="15">
        <v>0</v>
      </c>
      <c r="J12" s="15">
        <v>87862.68</v>
      </c>
      <c r="K12" s="15">
        <v>279116.6</v>
      </c>
      <c r="L12" s="15">
        <v>1467449.6</v>
      </c>
    </row>
    <row r="13" spans="2:12" ht="18" customHeight="1">
      <c r="B13" s="4"/>
      <c r="C13" s="15"/>
      <c r="D13" s="19"/>
      <c r="E13" s="19"/>
      <c r="F13" s="20">
        <f>F12/C12</f>
        <v>0.7852586428490114</v>
      </c>
      <c r="G13" s="21">
        <f>G12/C12</f>
        <v>0.10618084587866966</v>
      </c>
      <c r="H13" s="22"/>
      <c r="I13" s="20">
        <f>I12/C12</f>
        <v>0</v>
      </c>
      <c r="J13" s="20">
        <f>J12/C12</f>
        <v>0.02599170575122431</v>
      </c>
      <c r="K13" s="20">
        <f>K12/C12</f>
        <v>0.08256880552109468</v>
      </c>
      <c r="L13" s="20">
        <f>L12/C12</f>
        <v>0.43410374243025385</v>
      </c>
    </row>
    <row r="14" spans="2:12" ht="24">
      <c r="B14" s="4" t="s">
        <v>47</v>
      </c>
      <c r="C14" s="11" t="s">
        <v>48</v>
      </c>
      <c r="D14" s="11" t="s">
        <v>49</v>
      </c>
      <c r="E14" s="11" t="s">
        <v>50</v>
      </c>
      <c r="F14" s="11" t="s">
        <v>51</v>
      </c>
      <c r="G14" s="23" t="s">
        <v>52</v>
      </c>
      <c r="H14" s="24"/>
      <c r="I14" s="11" t="s">
        <v>53</v>
      </c>
      <c r="J14" s="11" t="s">
        <v>54</v>
      </c>
      <c r="K14" s="11" t="s">
        <v>55</v>
      </c>
      <c r="L14" s="11" t="s">
        <v>56</v>
      </c>
    </row>
    <row r="15" spans="2:12" ht="18" customHeight="1">
      <c r="B15" s="4"/>
      <c r="C15" s="25">
        <f>640387.15/D3</f>
        <v>59.574222747316135</v>
      </c>
      <c r="D15" s="25">
        <f>1467449.6/D3</f>
        <v>136.51455895212757</v>
      </c>
      <c r="E15" s="25">
        <f>493/D3</f>
        <v>0.0458630249130184</v>
      </c>
      <c r="F15" s="25">
        <f>200/493</f>
        <v>0.4056795131845842</v>
      </c>
      <c r="G15" s="26">
        <f>2896/D3</f>
        <v>0.26941038569594583</v>
      </c>
      <c r="H15" s="27"/>
      <c r="I15" s="25">
        <f>649/D3</f>
        <v>0.06037546281652929</v>
      </c>
      <c r="J15" s="25">
        <f>1694/D3</f>
        <v>0.1575901910804324</v>
      </c>
      <c r="K15" s="25">
        <f>568/D3</f>
        <v>0.052840158520475564</v>
      </c>
      <c r="L15" s="25">
        <f>3194/D3</f>
        <v>0.2971328632295756</v>
      </c>
    </row>
    <row r="16" spans="2:12" ht="24">
      <c r="B16" s="4"/>
      <c r="C16" s="11" t="s">
        <v>57</v>
      </c>
      <c r="D16" s="11" t="s">
        <v>58</v>
      </c>
      <c r="E16" s="11" t="s">
        <v>59</v>
      </c>
      <c r="F16" s="11" t="s">
        <v>60</v>
      </c>
      <c r="G16" s="23" t="s">
        <v>61</v>
      </c>
      <c r="H16" s="24"/>
      <c r="I16" s="11" t="s">
        <v>62</v>
      </c>
      <c r="J16" s="11" t="s">
        <v>63</v>
      </c>
      <c r="K16" s="11" t="s">
        <v>64</v>
      </c>
      <c r="L16" s="11" t="s">
        <v>65</v>
      </c>
    </row>
    <row r="17" spans="2:12" ht="18" customHeight="1">
      <c r="B17" s="4"/>
      <c r="C17" s="25">
        <f>30661/D3</f>
        <v>2.852345247176587</v>
      </c>
      <c r="D17" s="25">
        <f>7478/D3</f>
        <v>0.6956667348875286</v>
      </c>
      <c r="E17" s="25">
        <f>61978/D3</f>
        <v>5.7657171563063985</v>
      </c>
      <c r="F17" s="25">
        <f>6465/D3</f>
        <v>0.6014289169628072</v>
      </c>
      <c r="G17" s="26">
        <f>2106/100</f>
        <v>21.06</v>
      </c>
      <c r="H17" s="27"/>
      <c r="I17" s="25">
        <f>1020/100</f>
        <v>10.2</v>
      </c>
      <c r="J17" s="25">
        <f>1102/D4</f>
        <v>11.02</v>
      </c>
      <c r="K17" s="25">
        <f>1466/D4</f>
        <v>14.66</v>
      </c>
      <c r="L17" s="25">
        <f>73660/D3</f>
        <v>6.852475487003926</v>
      </c>
    </row>
    <row r="18" spans="2:12" ht="18" customHeight="1">
      <c r="B18" s="4"/>
      <c r="C18" s="11"/>
      <c r="D18" s="11"/>
      <c r="E18" s="11"/>
      <c r="F18" s="11"/>
      <c r="G18" s="23"/>
      <c r="H18" s="24"/>
      <c r="I18" s="11"/>
      <c r="J18" s="11"/>
      <c r="K18" s="11"/>
      <c r="L18" s="11"/>
    </row>
    <row r="19" spans="2:12" ht="18" customHeight="1">
      <c r="B19" s="4"/>
      <c r="C19" s="25"/>
      <c r="D19" s="25"/>
      <c r="E19" s="25"/>
      <c r="F19" s="25"/>
      <c r="G19" s="26"/>
      <c r="H19" s="27"/>
      <c r="I19" s="25"/>
      <c r="J19" s="25"/>
      <c r="K19" s="25"/>
      <c r="L19" s="25"/>
    </row>
    <row r="20" spans="2:12" ht="18" customHeight="1">
      <c r="B20" s="4"/>
      <c r="C20" s="11"/>
      <c r="D20" s="11"/>
      <c r="E20" s="11"/>
      <c r="F20" s="11"/>
      <c r="G20" s="23"/>
      <c r="H20" s="24"/>
      <c r="I20" s="11"/>
      <c r="J20" s="11"/>
      <c r="K20" s="11"/>
      <c r="L20" s="11"/>
    </row>
    <row r="21" spans="2:12" ht="18" customHeight="1">
      <c r="B21" s="4"/>
      <c r="C21" s="25"/>
      <c r="D21" s="25"/>
      <c r="E21" s="25"/>
      <c r="F21" s="25"/>
      <c r="G21" s="26"/>
      <c r="H21" s="27"/>
      <c r="I21" s="25"/>
      <c r="J21" s="25"/>
      <c r="K21" s="25"/>
      <c r="L21" s="25"/>
    </row>
    <row r="22" spans="2:8" ht="18" customHeight="1">
      <c r="B22" s="28" t="s">
        <v>66</v>
      </c>
      <c r="C22" s="28"/>
      <c r="D22" s="28"/>
      <c r="E22" s="28"/>
      <c r="F22" s="28"/>
      <c r="G22" s="28"/>
      <c r="H22" s="28"/>
    </row>
    <row r="23" ht="18" customHeight="1"/>
    <row r="24" ht="18" customHeight="1"/>
  </sheetData>
  <sheetProtection/>
  <mergeCells count="37">
    <mergeCell ref="B1:L1"/>
    <mergeCell ref="H2:L2"/>
    <mergeCell ref="H3:L3"/>
    <mergeCell ref="D4:F4"/>
    <mergeCell ref="H4:L4"/>
    <mergeCell ref="D5:F5"/>
    <mergeCell ref="H5:L5"/>
    <mergeCell ref="D6:F6"/>
    <mergeCell ref="H6:L6"/>
    <mergeCell ref="D7:F7"/>
    <mergeCell ref="H7:L7"/>
    <mergeCell ref="D8:F8"/>
    <mergeCell ref="D9:F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B22:H22"/>
    <mergeCell ref="B2:B9"/>
    <mergeCell ref="B10:B13"/>
    <mergeCell ref="B14:B21"/>
    <mergeCell ref="C10:C11"/>
    <mergeCell ref="C12:C13"/>
    <mergeCell ref="D10:D11"/>
    <mergeCell ref="D12:D13"/>
    <mergeCell ref="E10:E11"/>
    <mergeCell ref="E12:E13"/>
    <mergeCell ref="G2:G7"/>
    <mergeCell ref="G8:G9"/>
  </mergeCells>
  <printOptions horizontalCentered="1" verticalCentered="1"/>
  <pageMargins left="0.5905511811023623" right="0.3937007874015748" top="0.58" bottom="0.5905511811023623" header="0.1968503937007874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王小力</cp:lastModifiedBy>
  <cp:lastPrinted>2015-11-26T03:40:55Z</cp:lastPrinted>
  <dcterms:created xsi:type="dcterms:W3CDTF">2008-04-02T07:38:16Z</dcterms:created>
  <dcterms:modified xsi:type="dcterms:W3CDTF">2019-09-23T06:04:15Z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