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ODYNYHE" sheetId="1" state="hidden" r:id="rId1"/>
    <sheet name="1、工程概况" sheetId="2" r:id="rId2"/>
    <sheet name="2、费用组成分析" sheetId="3" r:id="rId3"/>
    <sheet name="3、分部分项工程费" sheetId="4" r:id="rId4"/>
    <sheet name="4措施项目费" sheetId="5" r:id="rId5"/>
    <sheet name="5工料分析表" sheetId="6" r:id="rId6"/>
  </sheets>
  <definedNames/>
  <calcPr fullCalcOnLoad="1"/>
</workbook>
</file>

<file path=xl/sharedStrings.xml><?xml version="1.0" encoding="utf-8"?>
<sst xmlns="http://schemas.openxmlformats.org/spreadsheetml/2006/main" count="260" uniqueCount="195">
  <si>
    <t>某地下室工程工程量清单计价典型案例分析表</t>
  </si>
  <si>
    <r>
      <rPr>
        <b/>
        <sz val="13.5"/>
        <color indexed="8"/>
        <rFont val="宋体"/>
        <family val="0"/>
      </rPr>
      <t>一、建筑安装工程概况与特征表</t>
    </r>
    <r>
      <rPr>
        <b/>
        <sz val="13.5"/>
        <color indexed="8"/>
        <rFont val="Times New Roman"/>
        <family val="1"/>
      </rPr>
      <t xml:space="preserve"> </t>
    </r>
  </si>
  <si>
    <r>
      <t> </t>
    </r>
    <r>
      <rPr>
        <sz val="11"/>
        <color indexed="8"/>
        <rFont val="宋体"/>
        <family val="0"/>
      </rPr>
      <t>工程名称：</t>
    </r>
  </si>
  <si>
    <t xml:space="preserve">圆融CR17033地下室车库 </t>
  </si>
  <si>
    <r>
      <rPr>
        <sz val="9"/>
        <color indexed="8"/>
        <rFont val="宋体"/>
        <family val="0"/>
      </rPr>
      <t>工程概况</t>
    </r>
  </si>
  <si>
    <r>
      <rPr>
        <sz val="9"/>
        <color indexed="8"/>
        <rFont val="宋体"/>
        <family val="0"/>
      </rPr>
      <t>总建筑面积</t>
    </r>
    <r>
      <rPr>
        <sz val="9"/>
        <color indexed="8"/>
        <rFont val="Times New Roman"/>
        <family val="1"/>
      </rPr>
      <t>(m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</si>
  <si>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地上层数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层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</si>
  <si>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标准层高</t>
    </r>
    <r>
      <rPr>
        <sz val="9"/>
        <color indexed="8"/>
        <rFont val="Times New Roman"/>
        <family val="1"/>
      </rPr>
      <t>(m)</t>
    </r>
  </si>
  <si>
    <r>
      <rPr>
        <sz val="9"/>
        <color indexed="8"/>
        <rFont val="宋体"/>
        <family val="0"/>
      </rPr>
      <t>其中：地下室建筑面积</t>
    </r>
    <r>
      <rPr>
        <sz val="9"/>
        <color indexed="8"/>
        <rFont val="Times New Roman"/>
        <family val="1"/>
      </rPr>
      <t>(m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</si>
  <si>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地下层数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层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</si>
  <si>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檐高</t>
    </r>
    <r>
      <rPr>
        <sz val="9"/>
        <color indexed="8"/>
        <rFont val="Times New Roman"/>
        <family val="1"/>
      </rPr>
      <t>(m)</t>
    </r>
  </si>
  <si>
    <r>
      <rPr>
        <sz val="9"/>
        <color indexed="8"/>
        <rFont val="宋体"/>
        <family val="0"/>
      </rPr>
      <t>结构类型</t>
    </r>
  </si>
  <si>
    <t>框架结构</t>
  </si>
  <si>
    <r>
      <rPr>
        <sz val="9"/>
        <color indexed="8"/>
        <rFont val="宋体"/>
        <family val="0"/>
      </rPr>
      <t>工程用途</t>
    </r>
  </si>
  <si>
    <t>公共服务</t>
  </si>
  <si>
    <r>
      <rPr>
        <sz val="9"/>
        <color indexed="8"/>
        <rFont val="宋体"/>
        <family val="0"/>
      </rPr>
      <t>投资性质</t>
    </r>
  </si>
  <si>
    <t xml:space="preserve"> </t>
  </si>
  <si>
    <r>
      <rPr>
        <sz val="9"/>
        <color indexed="8"/>
        <rFont val="宋体"/>
        <family val="0"/>
      </rPr>
      <t>开工时间</t>
    </r>
  </si>
  <si>
    <r>
      <rPr>
        <sz val="9"/>
        <color indexed="8"/>
        <rFont val="宋体"/>
        <family val="0"/>
      </rPr>
      <t>竣工时间</t>
    </r>
  </si>
  <si>
    <r>
      <rPr>
        <sz val="9"/>
        <color indexed="8"/>
        <rFont val="宋体"/>
        <family val="0"/>
      </rPr>
      <t>工程所在地</t>
    </r>
  </si>
  <si>
    <t>南通市</t>
  </si>
  <si>
    <r>
      <rPr>
        <sz val="9"/>
        <color indexed="8"/>
        <rFont val="宋体"/>
        <family val="0"/>
      </rPr>
      <t>土建工程特征</t>
    </r>
  </si>
  <si>
    <r>
      <rPr>
        <sz val="9"/>
        <color indexed="8"/>
        <rFont val="宋体"/>
        <family val="0"/>
      </rPr>
      <t>基础</t>
    </r>
  </si>
  <si>
    <t>满堂</t>
  </si>
  <si>
    <r>
      <rPr>
        <sz val="9"/>
        <color indexed="8"/>
        <rFont val="宋体"/>
        <family val="0"/>
      </rPr>
      <t>楼地面</t>
    </r>
  </si>
  <si>
    <t>地砖、环氧地坪</t>
  </si>
  <si>
    <r>
      <rPr>
        <sz val="9"/>
        <color indexed="8"/>
        <rFont val="宋体"/>
        <family val="0"/>
      </rPr>
      <t>外墙</t>
    </r>
  </si>
  <si>
    <t>蒸压砂砌块</t>
  </si>
  <si>
    <r>
      <rPr>
        <sz val="9"/>
        <color indexed="8"/>
        <rFont val="宋体"/>
        <family val="0"/>
      </rPr>
      <t>内墙</t>
    </r>
  </si>
  <si>
    <r>
      <rPr>
        <sz val="9"/>
        <color indexed="8"/>
        <rFont val="宋体"/>
        <family val="0"/>
      </rPr>
      <t>外墙面</t>
    </r>
  </si>
  <si>
    <t>真石漆、质感涂料</t>
  </si>
  <si>
    <t>内墙面</t>
  </si>
  <si>
    <t>乳胶漆</t>
  </si>
  <si>
    <r>
      <rPr>
        <sz val="9"/>
        <color indexed="8"/>
        <rFont val="宋体"/>
        <family val="0"/>
      </rPr>
      <t>天棚</t>
    </r>
  </si>
  <si>
    <t>乳胶漆天棚</t>
  </si>
  <si>
    <r>
      <t>柱</t>
    </r>
    <r>
      <rPr>
        <sz val="9"/>
        <color indexed="8"/>
        <rFont val="宋体"/>
        <family val="0"/>
      </rPr>
      <t>、梁、板</t>
    </r>
  </si>
  <si>
    <t>C35混凝土</t>
  </si>
  <si>
    <r>
      <rPr>
        <sz val="9"/>
        <color indexed="8"/>
        <rFont val="宋体"/>
        <family val="0"/>
      </rPr>
      <t>屋面</t>
    </r>
  </si>
  <si>
    <t>卷材防水</t>
  </si>
  <si>
    <r>
      <rPr>
        <sz val="9"/>
        <rFont val="Times New Roman"/>
        <family val="1"/>
      </rPr>
      <t>门窗</t>
    </r>
  </si>
  <si>
    <t xml:space="preserve">防火门 </t>
  </si>
  <si>
    <r>
      <rPr>
        <sz val="9"/>
        <color indexed="8"/>
        <rFont val="宋体"/>
        <family val="0"/>
      </rPr>
      <t>安装工程特征</t>
    </r>
  </si>
  <si>
    <r>
      <rPr>
        <sz val="9"/>
        <color indexed="8"/>
        <rFont val="宋体"/>
        <family val="0"/>
      </rPr>
      <t>给排水</t>
    </r>
  </si>
  <si>
    <t>塑料管、焊接钢管</t>
  </si>
  <si>
    <t>消火栓系统</t>
  </si>
  <si>
    <t>消火栓镀锌钢管、消火栓</t>
  </si>
  <si>
    <r>
      <rPr>
        <sz val="9"/>
        <color indexed="8"/>
        <rFont val="宋体"/>
        <family val="0"/>
      </rPr>
      <t>电气</t>
    </r>
  </si>
  <si>
    <t>焊接钢管、电力电缆、PVC电线管、配电箱、灯具</t>
  </si>
  <si>
    <r>
      <rPr>
        <b/>
        <sz val="13.5"/>
        <color indexed="8"/>
        <rFont val="宋体"/>
        <family val="0"/>
      </rPr>
      <t>二、建筑安装工程费用组成分析表</t>
    </r>
  </si>
  <si>
    <r>
      <rPr>
        <sz val="9"/>
        <color indexed="8"/>
        <rFont val="宋体"/>
        <family val="0"/>
      </rPr>
      <t>项目名称</t>
    </r>
  </si>
  <si>
    <r>
      <rPr>
        <sz val="9"/>
        <color indexed="8"/>
        <rFont val="宋体"/>
        <family val="0"/>
      </rPr>
      <t>造价</t>
    </r>
  </si>
  <si>
    <r>
      <rPr>
        <sz val="9"/>
        <color indexed="8"/>
        <rFont val="宋体"/>
        <family val="0"/>
      </rPr>
      <t>占总造价</t>
    </r>
  </si>
  <si>
    <r>
      <rPr>
        <sz val="9"/>
        <color indexed="8"/>
        <rFont val="宋体"/>
        <family val="0"/>
      </rPr>
      <t>平米造价</t>
    </r>
  </si>
  <si>
    <r>
      <t>(</t>
    </r>
    <r>
      <rPr>
        <sz val="9"/>
        <color indexed="8"/>
        <rFont val="宋体"/>
        <family val="0"/>
      </rPr>
      <t>单位：元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</si>
  <si>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比例</t>
    </r>
    <r>
      <rPr>
        <sz val="9"/>
        <color indexed="8"/>
        <rFont val="Times New Roman"/>
        <family val="1"/>
      </rPr>
      <t>(%)</t>
    </r>
  </si>
  <si>
    <r>
      <t>(</t>
    </r>
    <r>
      <rPr>
        <sz val="9"/>
        <color indexed="8"/>
        <rFont val="宋体"/>
        <family val="0"/>
      </rPr>
      <t>费用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建筑面积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</si>
  <si>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工程总造价</t>
    </r>
  </si>
  <si>
    <r>
      <rPr>
        <sz val="9"/>
        <color indexed="8"/>
        <rFont val="宋体"/>
        <family val="0"/>
      </rPr>
      <t>土方工程</t>
    </r>
  </si>
  <si>
    <r>
      <rPr>
        <sz val="9"/>
        <color indexed="8"/>
        <rFont val="宋体"/>
        <family val="0"/>
      </rPr>
      <t>土建工程</t>
    </r>
  </si>
  <si>
    <r>
      <rPr>
        <sz val="9"/>
        <color indexed="8"/>
        <rFont val="宋体"/>
        <family val="0"/>
      </rPr>
      <t>安装工程</t>
    </r>
  </si>
  <si>
    <r>
      <rPr>
        <sz val="9"/>
        <color indexed="8"/>
        <rFont val="宋体"/>
        <family val="0"/>
      </rPr>
      <t>总计</t>
    </r>
  </si>
  <si>
    <r>
      <rPr>
        <sz val="9"/>
        <color indexed="8"/>
        <rFont val="宋体"/>
        <family val="0"/>
      </rPr>
      <t>土方工程部分</t>
    </r>
  </si>
  <si>
    <r>
      <rPr>
        <sz val="9"/>
        <color indexed="8"/>
        <rFont val="宋体"/>
        <family val="0"/>
      </rPr>
      <t>一</t>
    </r>
  </si>
  <si>
    <r>
      <rPr>
        <sz val="9"/>
        <color indexed="8"/>
        <rFont val="宋体"/>
        <family val="0"/>
      </rPr>
      <t>分部分项工程费</t>
    </r>
  </si>
  <si>
    <r>
      <rPr>
        <sz val="9"/>
        <color indexed="8"/>
        <rFont val="宋体"/>
        <family val="0"/>
      </rPr>
      <t>二</t>
    </r>
  </si>
  <si>
    <r>
      <rPr>
        <sz val="9"/>
        <color indexed="8"/>
        <rFont val="宋体"/>
        <family val="0"/>
      </rPr>
      <t>措施项目费</t>
    </r>
  </si>
  <si>
    <r>
      <rPr>
        <sz val="9"/>
        <color indexed="8"/>
        <rFont val="宋体"/>
        <family val="0"/>
      </rPr>
      <t>三</t>
    </r>
  </si>
  <si>
    <r>
      <rPr>
        <sz val="9"/>
        <color indexed="8"/>
        <rFont val="宋体"/>
        <family val="0"/>
      </rPr>
      <t>其他项目费</t>
    </r>
  </si>
  <si>
    <r>
      <rPr>
        <sz val="9"/>
        <color indexed="8"/>
        <rFont val="宋体"/>
        <family val="0"/>
      </rPr>
      <t>四</t>
    </r>
  </si>
  <si>
    <r>
      <rPr>
        <sz val="9"/>
        <color indexed="8"/>
        <rFont val="宋体"/>
        <family val="0"/>
      </rPr>
      <t>规费</t>
    </r>
  </si>
  <si>
    <r>
      <rPr>
        <sz val="9"/>
        <color indexed="8"/>
        <rFont val="宋体"/>
        <family val="0"/>
      </rPr>
      <t>五</t>
    </r>
  </si>
  <si>
    <r>
      <rPr>
        <sz val="9"/>
        <color indexed="8"/>
        <rFont val="宋体"/>
        <family val="0"/>
      </rPr>
      <t>税金</t>
    </r>
  </si>
  <si>
    <r>
      <rPr>
        <sz val="9"/>
        <color indexed="8"/>
        <rFont val="宋体"/>
        <family val="0"/>
      </rPr>
      <t>合计</t>
    </r>
  </si>
  <si>
    <r>
      <rPr>
        <sz val="9"/>
        <color indexed="8"/>
        <rFont val="宋体"/>
        <family val="0"/>
      </rPr>
      <t>土建工程部分</t>
    </r>
  </si>
  <si>
    <r>
      <rPr>
        <sz val="9"/>
        <color indexed="8"/>
        <rFont val="宋体"/>
        <family val="0"/>
      </rPr>
      <t>安装工程部分</t>
    </r>
  </si>
  <si>
    <r>
      <rPr>
        <sz val="9"/>
        <color indexed="8"/>
        <rFont val="宋体"/>
        <family val="0"/>
      </rPr>
      <t>安装分部分项工程费用</t>
    </r>
  </si>
  <si>
    <t>消火栓及消防泵房系统</t>
  </si>
  <si>
    <t>喷淋系统</t>
  </si>
  <si>
    <t>集水坑排水及雨水回收系统</t>
  </si>
  <si>
    <t>电气系统</t>
  </si>
  <si>
    <t>火灾报警及监控系统</t>
  </si>
  <si>
    <t>通风系统</t>
  </si>
  <si>
    <t>抗震支吊架</t>
  </si>
  <si>
    <r>
      <rPr>
        <sz val="9"/>
        <color indexed="8"/>
        <rFont val="宋体"/>
        <family val="0"/>
      </rPr>
      <t>安装工程造价组成</t>
    </r>
  </si>
  <si>
    <t>三、土建与装饰工程分部分项工程费指标</t>
  </si>
  <si>
    <r>
      <rPr>
        <sz val="9"/>
        <color indexed="8"/>
        <rFont val="宋体"/>
        <family val="0"/>
      </rPr>
      <t>分部名称</t>
    </r>
  </si>
  <si>
    <r>
      <rPr>
        <sz val="9"/>
        <color indexed="8"/>
        <rFont val="宋体"/>
        <family val="0"/>
      </rPr>
      <t>分部分项工程费用
（元）</t>
    </r>
  </si>
  <si>
    <r>
      <rPr>
        <sz val="9"/>
        <color indexed="8"/>
        <rFont val="宋体"/>
        <family val="0"/>
      </rPr>
      <t>平米造价
（费用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建筑面积）</t>
    </r>
  </si>
  <si>
    <r>
      <rPr>
        <sz val="9"/>
        <color indexed="8"/>
        <rFont val="宋体"/>
        <family val="0"/>
      </rPr>
      <t>占分部分项工程费用（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</si>
  <si>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r>
      <rPr>
        <sz val="9"/>
        <color indexed="8"/>
        <rFont val="宋体"/>
        <family val="0"/>
      </rPr>
      <t>占土建工程造价费用（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</si>
  <si>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t>A.1</t>
  </si>
  <si>
    <t>土（石）方工程</t>
  </si>
  <si>
    <t>A.2</t>
  </si>
  <si>
    <t>桩基工程</t>
  </si>
  <si>
    <t>A.3</t>
  </si>
  <si>
    <r>
      <rPr>
        <sz val="9"/>
        <color indexed="8"/>
        <rFont val="宋体"/>
        <family val="0"/>
      </rPr>
      <t>砌筑工程</t>
    </r>
  </si>
  <si>
    <t>A.4</t>
  </si>
  <si>
    <r>
      <rPr>
        <sz val="9"/>
        <color indexed="8"/>
        <rFont val="宋体"/>
        <family val="0"/>
      </rPr>
      <t>混凝土及钢筋混凝土工程</t>
    </r>
  </si>
  <si>
    <t>A.6</t>
  </si>
  <si>
    <t>金属结构工程</t>
  </si>
  <si>
    <t>A.7</t>
  </si>
  <si>
    <r>
      <rPr>
        <sz val="9"/>
        <color indexed="8"/>
        <rFont val="宋体"/>
        <family val="0"/>
      </rPr>
      <t>屋面防水工程及隔热工程</t>
    </r>
  </si>
  <si>
    <t>A.8</t>
  </si>
  <si>
    <t>防腐、保温、隔热工程</t>
  </si>
  <si>
    <t>B.1</t>
  </si>
  <si>
    <t>楼地面工程</t>
  </si>
  <si>
    <t>B.2</t>
  </si>
  <si>
    <t>墙、柱面工程</t>
  </si>
  <si>
    <t>B.3</t>
  </si>
  <si>
    <t>天棚工程</t>
  </si>
  <si>
    <t>B.4</t>
  </si>
  <si>
    <t>门窗工程</t>
  </si>
  <si>
    <t>B.5</t>
  </si>
  <si>
    <t>油漆、涂料、裱糊工程</t>
  </si>
  <si>
    <t>B.6</t>
  </si>
  <si>
    <t>其他工程</t>
  </si>
  <si>
    <t>合计</t>
  </si>
  <si>
    <t>四、安装工程分部分项工程费指标</t>
  </si>
  <si>
    <r>
      <rPr>
        <sz val="9"/>
        <color indexed="8"/>
        <rFont val="宋体"/>
        <family val="0"/>
      </rPr>
      <t>占安装工程造价费用（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</si>
  <si>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t>C.1</t>
  </si>
  <si>
    <t>C.2</t>
  </si>
  <si>
    <t>C.3</t>
  </si>
  <si>
    <t>C.4</t>
  </si>
  <si>
    <t>C.5</t>
  </si>
  <si>
    <t>C.6</t>
  </si>
  <si>
    <t>C.7</t>
  </si>
  <si>
    <r>
      <rPr>
        <sz val="10"/>
        <color indexed="8"/>
        <rFont val="宋体"/>
        <family val="0"/>
      </rPr>
      <t>合计</t>
    </r>
  </si>
  <si>
    <r>
      <rPr>
        <b/>
        <sz val="13.5"/>
        <color indexed="8"/>
        <rFont val="宋体"/>
        <family val="0"/>
      </rPr>
      <t>五、建筑装饰工程措施项目费指标</t>
    </r>
  </si>
  <si>
    <r>
      <rPr>
        <sz val="9"/>
        <rFont val="宋体"/>
        <family val="0"/>
      </rPr>
      <t>序号</t>
    </r>
  </si>
  <si>
    <r>
      <rPr>
        <sz val="9"/>
        <color indexed="8"/>
        <rFont val="宋体"/>
        <family val="0"/>
      </rPr>
      <t>分项名称</t>
    </r>
  </si>
  <si>
    <t>措施项目费用</t>
  </si>
  <si>
    <r>
      <rPr>
        <sz val="9"/>
        <color indexed="8"/>
        <rFont val="宋体"/>
        <family val="0"/>
      </rPr>
      <t>占土建分部分项工程费比例（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</si>
  <si>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r>
      <rPr>
        <sz val="9"/>
        <color indexed="8"/>
        <rFont val="宋体"/>
        <family val="0"/>
      </rPr>
      <t>占土建措施工程费比例（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</si>
  <si>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r>
      <t>占土建造价比例（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</si>
  <si>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平米造价</t>
    </r>
  </si>
  <si>
    <r>
      <t>(</t>
    </r>
    <r>
      <rPr>
        <sz val="9"/>
        <rFont val="宋体"/>
        <family val="0"/>
      </rPr>
      <t>费用</t>
    </r>
    <r>
      <rPr>
        <sz val="9"/>
        <rFont val="Times New Roman"/>
        <family val="1"/>
      </rPr>
      <t>/</t>
    </r>
    <r>
      <rPr>
        <sz val="9"/>
        <rFont val="宋体"/>
        <family val="0"/>
      </rPr>
      <t>建筑面积</t>
    </r>
    <r>
      <rPr>
        <sz val="9"/>
        <rFont val="Times New Roman"/>
        <family val="1"/>
      </rPr>
      <t>)</t>
    </r>
  </si>
  <si>
    <r>
      <rPr>
        <sz val="9"/>
        <color indexed="8"/>
        <rFont val="宋体"/>
        <family val="0"/>
      </rPr>
      <t>现场安全文明施工</t>
    </r>
  </si>
  <si>
    <r>
      <rPr>
        <sz val="9"/>
        <color indexed="8"/>
        <rFont val="宋体"/>
        <family val="0"/>
      </rPr>
      <t>临时设施</t>
    </r>
  </si>
  <si>
    <t>夜间施工</t>
  </si>
  <si>
    <t>冬雨季施工费</t>
  </si>
  <si>
    <r>
      <rPr>
        <sz val="9"/>
        <color indexed="8"/>
        <rFont val="宋体"/>
        <family val="0"/>
      </rPr>
      <t>垂直运输费</t>
    </r>
  </si>
  <si>
    <r>
      <rPr>
        <sz val="8"/>
        <color indexed="8"/>
        <rFont val="宋体"/>
        <family val="0"/>
      </rPr>
      <t>大型机械设备进出场及安拆</t>
    </r>
  </si>
  <si>
    <t>模板</t>
  </si>
  <si>
    <t>脚手架</t>
  </si>
  <si>
    <t>六、安装工程措施项目费指标</t>
  </si>
  <si>
    <r>
      <rPr>
        <sz val="9"/>
        <color indexed="8"/>
        <rFont val="宋体"/>
        <family val="0"/>
      </rPr>
      <t>占安装分部分项工程费比例（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</si>
  <si>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r>
      <rPr>
        <sz val="9"/>
        <color indexed="8"/>
        <rFont val="宋体"/>
        <family val="0"/>
      </rPr>
      <t>占安装措施工程费比例（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</si>
  <si>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r>
      <t>占安装造价比例（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</si>
  <si>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r>
      <rPr>
        <sz val="9"/>
        <color indexed="8"/>
        <rFont val="宋体"/>
        <family val="0"/>
      </rPr>
      <t>安装脚手架</t>
    </r>
  </si>
  <si>
    <r>
      <rPr>
        <sz val="9"/>
        <color indexed="8"/>
        <rFont val="宋体"/>
        <family val="0"/>
      </rPr>
      <t>现场安全文明施工费</t>
    </r>
  </si>
  <si>
    <t>夜间施工费</t>
  </si>
  <si>
    <t>已完工程保护费</t>
  </si>
  <si>
    <t>临时设施费</t>
  </si>
  <si>
    <t>非夜间施工照明</t>
  </si>
  <si>
    <r>
      <rPr>
        <b/>
        <sz val="13.5"/>
        <color indexed="8"/>
        <rFont val="宋体"/>
        <family val="0"/>
      </rPr>
      <t>七、建筑工程工料分析表</t>
    </r>
  </si>
  <si>
    <r>
      <t>土建</t>
    </r>
    <r>
      <rPr>
        <sz val="9"/>
        <color indexed="8"/>
        <rFont val="宋体"/>
        <family val="0"/>
      </rPr>
      <t>工程部分</t>
    </r>
  </si>
  <si>
    <r>
      <rPr>
        <sz val="9"/>
        <color indexed="8"/>
        <rFont val="宋体"/>
        <family val="0"/>
      </rPr>
      <t>序号</t>
    </r>
  </si>
  <si>
    <r>
      <rPr>
        <sz val="9"/>
        <color indexed="8"/>
        <rFont val="宋体"/>
        <family val="0"/>
      </rPr>
      <t>单位</t>
    </r>
  </si>
  <si>
    <r>
      <rPr>
        <sz val="9"/>
        <color indexed="8"/>
        <rFont val="宋体"/>
        <family val="0"/>
      </rPr>
      <t>费用</t>
    </r>
  </si>
  <si>
    <r>
      <rPr>
        <sz val="9"/>
        <color indexed="8"/>
        <rFont val="宋体"/>
        <family val="0"/>
      </rPr>
      <t>数量</t>
    </r>
  </si>
  <si>
    <r>
      <t>单价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</si>
  <si>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平米费用</t>
    </r>
  </si>
  <si>
    <r>
      <rPr>
        <sz val="9"/>
        <color indexed="8"/>
        <rFont val="宋体"/>
        <family val="0"/>
      </rPr>
      <t>平米含量</t>
    </r>
  </si>
  <si>
    <r>
      <t>(</t>
    </r>
    <r>
      <rPr>
        <sz val="9"/>
        <color indexed="8"/>
        <rFont val="宋体"/>
        <family val="0"/>
      </rPr>
      <t>数量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每百</t>
    </r>
    <r>
      <rPr>
        <sz val="9"/>
        <color indexed="8"/>
        <rFont val="宋体"/>
        <family val="0"/>
      </rPr>
      <t>建筑面积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</si>
  <si>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人工</t>
    </r>
  </si>
  <si>
    <r>
      <rPr>
        <sz val="9"/>
        <color indexed="8"/>
        <rFont val="宋体"/>
        <family val="0"/>
      </rPr>
      <t>工日</t>
    </r>
  </si>
  <si>
    <t>水泥</t>
  </si>
  <si>
    <t>kg</t>
  </si>
  <si>
    <r>
      <rPr>
        <sz val="9"/>
        <color indexed="8"/>
        <rFont val="宋体"/>
        <family val="0"/>
      </rPr>
      <t>木材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不含周转材</t>
    </r>
    <r>
      <rPr>
        <sz val="9"/>
        <color indexed="8"/>
        <rFont val="Times New Roman"/>
        <family val="1"/>
      </rPr>
      <t>)</t>
    </r>
  </si>
  <si>
    <t>m3</t>
  </si>
  <si>
    <r>
      <rPr>
        <sz val="9"/>
        <color indexed="8"/>
        <rFont val="宋体"/>
        <family val="0"/>
      </rPr>
      <t>周转木材</t>
    </r>
  </si>
  <si>
    <r>
      <rPr>
        <sz val="9"/>
        <color indexed="8"/>
        <rFont val="宋体"/>
        <family val="0"/>
      </rPr>
      <t>标准砖</t>
    </r>
  </si>
  <si>
    <r>
      <rPr>
        <sz val="9"/>
        <color indexed="8"/>
        <rFont val="宋体"/>
        <family val="0"/>
      </rPr>
      <t>百块</t>
    </r>
  </si>
  <si>
    <t xml:space="preserve">蒸压砂加气混凝土砌块 </t>
  </si>
  <si>
    <t>百块</t>
  </si>
  <si>
    <t>砂</t>
  </si>
  <si>
    <t>t</t>
  </si>
  <si>
    <t>碎石</t>
  </si>
  <si>
    <t>商品砼</t>
  </si>
  <si>
    <r>
      <rPr>
        <sz val="9"/>
        <color indexed="8"/>
        <rFont val="宋体"/>
        <family val="0"/>
      </rPr>
      <t>钢管脚手架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支撑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</si>
  <si>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木模板</t>
    </r>
  </si>
  <si>
    <t>m2</t>
  </si>
  <si>
    <r>
      <rPr>
        <sz val="9"/>
        <color indexed="8"/>
        <rFont val="宋体"/>
        <family val="0"/>
      </rPr>
      <t>脚手钢管</t>
    </r>
  </si>
  <si>
    <t>钢筋</t>
  </si>
  <si>
    <r>
      <t> </t>
    </r>
    <r>
      <rPr>
        <sz val="9"/>
        <color indexed="8"/>
        <rFont val="宋体"/>
        <family val="0"/>
      </rPr>
      <t>安装工程部分</t>
    </r>
  </si>
  <si>
    <t>镀锌钢管</t>
  </si>
  <si>
    <t>m</t>
  </si>
  <si>
    <t>镀锌钢管接头零件</t>
  </si>
  <si>
    <t>个</t>
  </si>
  <si>
    <t>铜芯绝缘导线</t>
  </si>
  <si>
    <t>平焊法兰</t>
  </si>
  <si>
    <t>片</t>
  </si>
  <si>
    <t xml:space="preserve"> 本工程数据由中诚工程建设管理（苏州）股份有限公司南通分公司提供  </t>
  </si>
  <si>
    <r>
      <t>注：</t>
    </r>
    <r>
      <rPr>
        <sz val="12"/>
        <rFont val="Times New Roman"/>
        <family val="1"/>
      </rPr>
      <t>1.</t>
    </r>
    <r>
      <rPr>
        <sz val="12"/>
        <rFont val="宋体"/>
        <family val="0"/>
      </rPr>
      <t>本项目材料指导价参照</t>
    </r>
    <r>
      <rPr>
        <sz val="12"/>
        <rFont val="Times New Roman"/>
        <family val="1"/>
      </rPr>
      <t>2019</t>
    </r>
    <r>
      <rPr>
        <sz val="12"/>
        <rFont val="宋体"/>
        <family val="0"/>
      </rPr>
      <t>年第一期《南通建设工程造价信息》</t>
    </r>
  </si>
  <si>
    <r>
      <t>2.</t>
    </r>
    <r>
      <rPr>
        <sz val="12"/>
        <rFont val="宋体"/>
        <family val="0"/>
      </rPr>
      <t>本工程采用营改增后一般计税法计税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</si>
</sst>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6">
    <font>
      <sz val="12"/>
      <name val="宋体"/>
      <family val="0"/>
    </font>
    <font>
      <sz val="12"/>
      <name val="Times New Roman"/>
      <family val="1"/>
    </font>
    <font>
      <b/>
      <sz val="13.5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b/>
      <sz val="13.5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8"/>
      <color indexed="8"/>
      <name val="宋体"/>
      <family val="0"/>
    </font>
    <font>
      <sz val="10"/>
      <color indexed="8"/>
      <name val="宋体"/>
      <family val="0"/>
    </font>
    <font>
      <vertAlign val="superscript"/>
      <sz val="9"/>
      <color indexed="8"/>
      <name val="Times New Roman"/>
      <family val="1"/>
    </font>
    <font>
      <sz val="9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48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48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medium">
        <color indexed="48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medium">
        <color indexed="48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medium">
        <color indexed="48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48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48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48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medium">
        <color indexed="48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48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48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48"/>
      </right>
      <top style="thin">
        <color indexed="30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30"/>
      </top>
      <bottom style="medium">
        <color indexed="48"/>
      </bottom>
    </border>
    <border>
      <left>
        <color indexed="63"/>
      </left>
      <right style="thin">
        <color indexed="48"/>
      </right>
      <top style="thin">
        <color indexed="30"/>
      </top>
      <bottom style="medium">
        <color indexed="48"/>
      </bottom>
    </border>
    <border>
      <left>
        <color indexed="63"/>
      </left>
      <right style="medium">
        <color indexed="48"/>
      </right>
      <top style="thin">
        <color indexed="30"/>
      </top>
      <bottom style="medium">
        <color indexed="48"/>
      </bottom>
    </border>
    <border>
      <left style="thin">
        <color indexed="30"/>
      </left>
      <right style="thin">
        <color indexed="30"/>
      </right>
      <top>
        <color indexed="63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17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medium">
        <color indexed="17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17"/>
      </bottom>
    </border>
    <border>
      <left style="thin">
        <color indexed="21"/>
      </left>
      <right style="medium">
        <color indexed="17"/>
      </right>
      <top style="thin">
        <color indexed="21"/>
      </top>
      <bottom style="medium">
        <color indexed="17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43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30" fillId="10" borderId="6" applyNumberFormat="0" applyAlignment="0" applyProtection="0"/>
    <xf numFmtId="0" fontId="27" fillId="10" borderId="1" applyNumberFormat="0" applyAlignment="0" applyProtection="0"/>
    <xf numFmtId="0" fontId="15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29" fillId="2" borderId="0" applyNumberFormat="0" applyBorder="0" applyAlignment="0" applyProtection="0"/>
    <xf numFmtId="0" fontId="2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14" borderId="0" xfId="0" applyFont="1" applyFill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4" fillId="17" borderId="13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4" fillId="17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176" fontId="4" fillId="24" borderId="14" xfId="0" applyNumberFormat="1" applyFont="1" applyFill="1" applyBorder="1" applyAlignment="1">
      <alignment horizontal="center" vertical="center" wrapText="1"/>
    </xf>
    <xf numFmtId="176" fontId="4" fillId="24" borderId="16" xfId="0" applyNumberFormat="1" applyFont="1" applyFill="1" applyBorder="1" applyAlignment="1">
      <alignment horizontal="center" vertical="center" wrapText="1"/>
    </xf>
    <xf numFmtId="177" fontId="4" fillId="14" borderId="13" xfId="0" applyNumberFormat="1" applyFont="1" applyFill="1" applyBorder="1" applyAlignment="1">
      <alignment horizontal="center" vertical="center" wrapText="1"/>
    </xf>
    <xf numFmtId="176" fontId="3" fillId="14" borderId="14" xfId="0" applyNumberFormat="1" applyFont="1" applyFill="1" applyBorder="1" applyAlignment="1">
      <alignment horizontal="center" vertical="center" wrapText="1"/>
    </xf>
    <xf numFmtId="176" fontId="4" fillId="14" borderId="14" xfId="0" applyNumberFormat="1" applyFont="1" applyFill="1" applyBorder="1" applyAlignment="1">
      <alignment horizontal="center" vertical="center" wrapText="1"/>
    </xf>
    <xf numFmtId="176" fontId="4" fillId="14" borderId="16" xfId="0" applyNumberFormat="1" applyFont="1" applyFill="1" applyBorder="1" applyAlignment="1">
      <alignment horizontal="center" vertical="center" wrapText="1"/>
    </xf>
    <xf numFmtId="177" fontId="4" fillId="14" borderId="14" xfId="0" applyNumberFormat="1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17" borderId="19" xfId="0" applyFont="1" applyFill="1" applyBorder="1" applyAlignment="1">
      <alignment horizontal="center" vertical="center" wrapText="1"/>
    </xf>
    <xf numFmtId="0" fontId="4" fillId="17" borderId="20" xfId="0" applyFont="1" applyFill="1" applyBorder="1" applyAlignment="1">
      <alignment horizontal="center" vertical="center" wrapText="1"/>
    </xf>
    <xf numFmtId="0" fontId="4" fillId="17" borderId="21" xfId="0" applyFont="1" applyFill="1" applyBorder="1" applyAlignment="1">
      <alignment horizontal="center" vertical="center" wrapText="1"/>
    </xf>
    <xf numFmtId="0" fontId="4" fillId="17" borderId="22" xfId="0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horizontal="center" vertical="center" wrapText="1"/>
    </xf>
    <xf numFmtId="0" fontId="4" fillId="17" borderId="23" xfId="0" applyFont="1" applyFill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17" borderId="27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 wrapText="1"/>
    </xf>
    <xf numFmtId="0" fontId="4" fillId="17" borderId="28" xfId="0" applyFont="1" applyFill="1" applyBorder="1" applyAlignment="1">
      <alignment horizontal="center" vertical="center" wrapText="1"/>
    </xf>
    <xf numFmtId="0" fontId="6" fillId="17" borderId="28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 vertical="center" wrapText="1"/>
    </xf>
    <xf numFmtId="0" fontId="5" fillId="17" borderId="18" xfId="0" applyFont="1" applyFill="1" applyBorder="1" applyAlignment="1">
      <alignment horizontal="center" vertical="center"/>
    </xf>
    <xf numFmtId="0" fontId="6" fillId="17" borderId="17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0" fontId="4" fillId="24" borderId="14" xfId="0" applyNumberFormat="1" applyFont="1" applyFill="1" applyBorder="1" applyAlignment="1">
      <alignment horizontal="center" vertical="center" wrapText="1"/>
    </xf>
    <xf numFmtId="10" fontId="5" fillId="24" borderId="14" xfId="0" applyNumberFormat="1" applyFont="1" applyFill="1" applyBorder="1" applyAlignment="1">
      <alignment horizontal="center" vertical="center" wrapText="1"/>
    </xf>
    <xf numFmtId="176" fontId="5" fillId="24" borderId="16" xfId="0" applyNumberFormat="1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/>
    </xf>
    <xf numFmtId="0" fontId="4" fillId="14" borderId="14" xfId="0" applyFont="1" applyFill="1" applyBorder="1" applyAlignment="1">
      <alignment horizontal="center" vertical="center" wrapText="1"/>
    </xf>
    <xf numFmtId="10" fontId="4" fillId="14" borderId="14" xfId="0" applyNumberFormat="1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 wrapText="1"/>
    </xf>
    <xf numFmtId="10" fontId="4" fillId="0" borderId="30" xfId="0" applyNumberFormat="1" applyFont="1" applyFill="1" applyBorder="1" applyAlignment="1">
      <alignment horizontal="center" vertical="center" wrapText="1"/>
    </xf>
    <xf numFmtId="176" fontId="4" fillId="0" borderId="31" xfId="0" applyNumberFormat="1" applyFont="1" applyFill="1" applyBorder="1" applyAlignment="1">
      <alignment horizontal="center" vertical="center" wrapText="1"/>
    </xf>
    <xf numFmtId="0" fontId="7" fillId="14" borderId="0" xfId="0" applyFont="1" applyFill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 wrapText="1"/>
    </xf>
    <xf numFmtId="0" fontId="4" fillId="17" borderId="32" xfId="0" applyFont="1" applyFill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center" vertical="center" wrapText="1"/>
    </xf>
    <xf numFmtId="0" fontId="4" fillId="17" borderId="33" xfId="0" applyFont="1" applyFill="1" applyBorder="1" applyAlignment="1">
      <alignment horizontal="center" vertical="center" wrapText="1"/>
    </xf>
    <xf numFmtId="10" fontId="4" fillId="0" borderId="14" xfId="0" applyNumberFormat="1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176" fontId="5" fillId="0" borderId="33" xfId="0" applyNumberFormat="1" applyFont="1" applyFill="1" applyBorder="1" applyAlignment="1">
      <alignment horizontal="center" vertical="center" wrapText="1"/>
    </xf>
    <xf numFmtId="0" fontId="35" fillId="14" borderId="14" xfId="0" applyFont="1" applyFill="1" applyBorder="1" applyAlignment="1">
      <alignment horizontal="center" vertical="center" wrapText="1"/>
    </xf>
    <xf numFmtId="176" fontId="4" fillId="0" borderId="34" xfId="0" applyNumberFormat="1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0" fontId="5" fillId="0" borderId="36" xfId="0" applyNumberFormat="1" applyFont="1" applyFill="1" applyBorder="1" applyAlignment="1">
      <alignment horizontal="center" vertical="center"/>
    </xf>
    <xf numFmtId="10" fontId="5" fillId="0" borderId="37" xfId="0" applyNumberFormat="1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 wrapText="1"/>
    </xf>
    <xf numFmtId="176" fontId="4" fillId="14" borderId="0" xfId="0" applyNumberFormat="1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4" fillId="17" borderId="27" xfId="0" applyFont="1" applyFill="1" applyBorder="1" applyAlignment="1">
      <alignment horizontal="center" vertical="center" wrapText="1"/>
    </xf>
    <xf numFmtId="0" fontId="8" fillId="25" borderId="18" xfId="0" applyFont="1" applyFill="1" applyBorder="1" applyAlignment="1">
      <alignment horizontal="center" vertical="center"/>
    </xf>
    <xf numFmtId="10" fontId="4" fillId="14" borderId="16" xfId="0" applyNumberFormat="1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/>
    </xf>
    <xf numFmtId="10" fontId="4" fillId="24" borderId="16" xfId="0" applyNumberFormat="1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 wrapText="1"/>
    </xf>
    <xf numFmtId="176" fontId="4" fillId="24" borderId="30" xfId="0" applyNumberFormat="1" applyFont="1" applyFill="1" applyBorder="1" applyAlignment="1">
      <alignment horizontal="center" vertical="center" wrapText="1"/>
    </xf>
    <xf numFmtId="10" fontId="4" fillId="24" borderId="30" xfId="0" applyNumberFormat="1" applyFont="1" applyFill="1" applyBorder="1" applyAlignment="1">
      <alignment horizontal="center" vertical="center" wrapText="1"/>
    </xf>
    <xf numFmtId="10" fontId="4" fillId="24" borderId="31" xfId="0" applyNumberFormat="1" applyFont="1" applyFill="1" applyBorder="1" applyAlignment="1">
      <alignment horizontal="center" vertical="center" wrapText="1"/>
    </xf>
    <xf numFmtId="0" fontId="35" fillId="16" borderId="14" xfId="0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176" fontId="4" fillId="25" borderId="14" xfId="0" applyNumberFormat="1" applyFont="1" applyFill="1" applyBorder="1" applyAlignment="1">
      <alignment horizontal="center" vertical="center" wrapText="1"/>
    </xf>
    <xf numFmtId="0" fontId="8" fillId="24" borderId="29" xfId="0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 wrapText="1"/>
    </xf>
    <xf numFmtId="176" fontId="5" fillId="0" borderId="30" xfId="0" applyNumberFormat="1" applyFont="1" applyFill="1" applyBorder="1" applyAlignment="1">
      <alignment horizontal="center" vertical="center" wrapText="1"/>
    </xf>
    <xf numFmtId="10" fontId="4" fillId="0" borderId="3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0" fontId="4" fillId="24" borderId="14" xfId="0" applyNumberFormat="1" applyFont="1" applyFill="1" applyBorder="1" applyAlignment="1">
      <alignment horizontal="right" vertical="center" wrapText="1"/>
    </xf>
    <xf numFmtId="176" fontId="4" fillId="24" borderId="16" xfId="0" applyNumberFormat="1" applyFont="1" applyFill="1" applyBorder="1" applyAlignment="1">
      <alignment horizontal="right" vertical="center" wrapText="1"/>
    </xf>
    <xf numFmtId="10" fontId="4" fillId="25" borderId="14" xfId="0" applyNumberFormat="1" applyFont="1" applyFill="1" applyBorder="1" applyAlignment="1">
      <alignment horizontal="right" vertical="center" wrapText="1"/>
    </xf>
    <xf numFmtId="176" fontId="4" fillId="25" borderId="16" xfId="0" applyNumberFormat="1" applyFont="1" applyFill="1" applyBorder="1" applyAlignment="1">
      <alignment horizontal="right" vertical="center" wrapText="1"/>
    </xf>
    <xf numFmtId="0" fontId="4" fillId="17" borderId="15" xfId="0" applyFont="1" applyFill="1" applyBorder="1" applyAlignment="1">
      <alignment horizontal="center" vertical="center" wrapText="1"/>
    </xf>
    <xf numFmtId="10" fontId="4" fillId="0" borderId="14" xfId="0" applyNumberFormat="1" applyFont="1" applyFill="1" applyBorder="1" applyAlignment="1">
      <alignment horizontal="right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0" fontId="4" fillId="17" borderId="39" xfId="0" applyFont="1" applyFill="1" applyBorder="1" applyAlignment="1">
      <alignment horizontal="center" vertical="center" wrapText="1"/>
    </xf>
    <xf numFmtId="0" fontId="4" fillId="17" borderId="29" xfId="0" applyFont="1" applyFill="1" applyBorder="1" applyAlignment="1">
      <alignment horizontal="center" vertical="center" wrapText="1"/>
    </xf>
    <xf numFmtId="0" fontId="4" fillId="17" borderId="30" xfId="0" applyFont="1" applyFill="1" applyBorder="1" applyAlignment="1">
      <alignment horizontal="center" vertical="center" wrapText="1"/>
    </xf>
    <xf numFmtId="0" fontId="4" fillId="16" borderId="30" xfId="0" applyFont="1" applyFill="1" applyBorder="1" applyAlignment="1">
      <alignment horizontal="center" vertical="center" wrapText="1"/>
    </xf>
    <xf numFmtId="176" fontId="4" fillId="0" borderId="31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14" borderId="0" xfId="0" applyFont="1" applyFill="1" applyAlignment="1">
      <alignment horizontal="left" vertical="center" wrapText="1"/>
    </xf>
    <xf numFmtId="0" fontId="11" fillId="14" borderId="0" xfId="0" applyFont="1" applyFill="1" applyBorder="1" applyAlignment="1">
      <alignment horizontal="left" vertical="center" wrapText="1"/>
    </xf>
    <xf numFmtId="0" fontId="10" fillId="14" borderId="0" xfId="0" applyFont="1" applyFill="1" applyBorder="1" applyAlignment="1">
      <alignment horizontal="left" vertical="center" wrapText="1"/>
    </xf>
    <xf numFmtId="49" fontId="1" fillId="14" borderId="0" xfId="0" applyNumberFormat="1" applyFont="1" applyFill="1" applyAlignment="1">
      <alignment vertical="center"/>
    </xf>
    <xf numFmtId="0" fontId="4" fillId="17" borderId="40" xfId="0" applyFont="1" applyFill="1" applyBorder="1" applyAlignment="1">
      <alignment horizontal="center" vertical="center" wrapText="1"/>
    </xf>
    <xf numFmtId="0" fontId="4" fillId="16" borderId="41" xfId="0" applyFont="1" applyFill="1" applyBorder="1" applyAlignment="1">
      <alignment horizontal="center" vertical="center" wrapText="1"/>
    </xf>
    <xf numFmtId="0" fontId="4" fillId="25" borderId="42" xfId="0" applyFont="1" applyFill="1" applyBorder="1" applyAlignment="1">
      <alignment horizontal="center" vertical="center" wrapText="1"/>
    </xf>
    <xf numFmtId="0" fontId="4" fillId="24" borderId="41" xfId="0" applyFont="1" applyFill="1" applyBorder="1" applyAlignment="1">
      <alignment horizontal="center" vertical="center" wrapText="1"/>
    </xf>
    <xf numFmtId="0" fontId="4" fillId="24" borderId="43" xfId="0" applyFont="1" applyFill="1" applyBorder="1" applyAlignment="1">
      <alignment horizontal="center" vertical="center" wrapText="1"/>
    </xf>
    <xf numFmtId="0" fontId="4" fillId="17" borderId="44" xfId="0" applyFont="1" applyFill="1" applyBorder="1" applyAlignment="1">
      <alignment horizontal="center" vertical="center" wrapText="1"/>
    </xf>
    <xf numFmtId="0" fontId="4" fillId="16" borderId="42" xfId="0" applyFont="1" applyFill="1" applyBorder="1" applyAlignment="1">
      <alignment horizontal="center" vertical="center" wrapText="1"/>
    </xf>
    <xf numFmtId="0" fontId="3" fillId="25" borderId="45" xfId="0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center" vertical="center" wrapText="1"/>
    </xf>
    <xf numFmtId="0" fontId="3" fillId="24" borderId="46" xfId="0" applyFont="1" applyFill="1" applyBorder="1" applyAlignment="1">
      <alignment horizontal="center" vertical="center" wrapText="1"/>
    </xf>
    <xf numFmtId="14" fontId="4" fillId="25" borderId="42" xfId="0" applyNumberFormat="1" applyFont="1" applyFill="1" applyBorder="1" applyAlignment="1">
      <alignment horizontal="left" vertical="center" wrapText="1"/>
    </xf>
    <xf numFmtId="0" fontId="3" fillId="25" borderId="46" xfId="0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left" vertical="center" wrapText="1"/>
    </xf>
    <xf numFmtId="0" fontId="4" fillId="24" borderId="42" xfId="0" applyFont="1" applyFill="1" applyBorder="1" applyAlignment="1">
      <alignment horizontal="left" vertical="center" wrapText="1"/>
    </xf>
    <xf numFmtId="0" fontId="4" fillId="24" borderId="46" xfId="0" applyFont="1" applyFill="1" applyBorder="1" applyAlignment="1">
      <alignment horizontal="left" vertical="center" wrapText="1"/>
    </xf>
    <xf numFmtId="0" fontId="3" fillId="25" borderId="42" xfId="0" applyFont="1" applyFill="1" applyBorder="1" applyAlignment="1">
      <alignment horizontal="left" vertical="center" wrapText="1"/>
    </xf>
    <xf numFmtId="0" fontId="4" fillId="25" borderId="42" xfId="0" applyFont="1" applyFill="1" applyBorder="1" applyAlignment="1">
      <alignment horizontal="left" vertical="center" wrapText="1"/>
    </xf>
    <xf numFmtId="0" fontId="4" fillId="25" borderId="46" xfId="0" applyFont="1" applyFill="1" applyBorder="1" applyAlignment="1">
      <alignment horizontal="left" vertical="center" wrapText="1"/>
    </xf>
    <xf numFmtId="0" fontId="6" fillId="24" borderId="42" xfId="0" applyFont="1" applyFill="1" applyBorder="1" applyAlignment="1">
      <alignment horizontal="left" vertical="center" wrapText="1"/>
    </xf>
    <xf numFmtId="0" fontId="5" fillId="24" borderId="42" xfId="0" applyFont="1" applyFill="1" applyBorder="1" applyAlignment="1">
      <alignment horizontal="left" vertical="center" wrapText="1"/>
    </xf>
    <xf numFmtId="0" fontId="5" fillId="16" borderId="42" xfId="0" applyFont="1" applyFill="1" applyBorder="1" applyAlignment="1">
      <alignment horizontal="center" vertical="center" wrapText="1"/>
    </xf>
    <xf numFmtId="0" fontId="6" fillId="25" borderId="42" xfId="0" applyFont="1" applyFill="1" applyBorder="1" applyAlignment="1">
      <alignment horizontal="left" vertical="center" wrapText="1"/>
    </xf>
    <xf numFmtId="0" fontId="5" fillId="25" borderId="42" xfId="0" applyFont="1" applyFill="1" applyBorder="1" applyAlignment="1">
      <alignment horizontal="left" vertical="center" wrapText="1"/>
    </xf>
    <xf numFmtId="0" fontId="6" fillId="16" borderId="42" xfId="0" applyFont="1" applyFill="1" applyBorder="1" applyAlignment="1">
      <alignment horizontal="center" vertical="center" wrapText="1"/>
    </xf>
    <xf numFmtId="0" fontId="5" fillId="25" borderId="46" xfId="0" applyFont="1" applyFill="1" applyBorder="1" applyAlignment="1">
      <alignment horizontal="left" vertical="center" wrapText="1"/>
    </xf>
    <xf numFmtId="0" fontId="6" fillId="24" borderId="47" xfId="0" applyFont="1" applyFill="1" applyBorder="1" applyAlignment="1">
      <alignment horizontal="left" vertical="center" wrapText="1"/>
    </xf>
    <xf numFmtId="0" fontId="5" fillId="24" borderId="48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16" borderId="4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千位分隔 3 2 4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12.50390625" style="1" customWidth="1"/>
    <col min="2" max="2" width="12.00390625" style="1" customWidth="1"/>
    <col min="3" max="3" width="11.25390625" style="1" customWidth="1"/>
    <col min="4" max="4" width="14.875" style="1" customWidth="1"/>
    <col min="5" max="5" width="8.625" style="1" customWidth="1"/>
    <col min="6" max="6" width="14.375" style="1" customWidth="1"/>
    <col min="7" max="16384" width="9.00390625" style="1" customWidth="1"/>
  </cols>
  <sheetData>
    <row r="1" spans="1:7" ht="15.75">
      <c r="A1" s="118" t="s">
        <v>0</v>
      </c>
      <c r="B1" s="78"/>
      <c r="C1" s="78"/>
      <c r="D1" s="78"/>
      <c r="E1" s="78"/>
      <c r="F1" s="78"/>
      <c r="G1" s="78"/>
    </row>
    <row r="2" spans="1:7" ht="18" customHeight="1">
      <c r="A2" s="2" t="s">
        <v>1</v>
      </c>
      <c r="B2" s="2"/>
      <c r="C2" s="2"/>
      <c r="D2" s="2"/>
      <c r="E2" s="2"/>
      <c r="F2" s="2"/>
      <c r="G2" s="2"/>
    </row>
    <row r="3" spans="1:7" ht="18" customHeight="1">
      <c r="A3" s="119" t="s">
        <v>2</v>
      </c>
      <c r="B3" s="120" t="s">
        <v>3</v>
      </c>
      <c r="C3" s="121"/>
      <c r="D3" s="121"/>
      <c r="E3" s="121"/>
      <c r="F3" s="119"/>
      <c r="G3" s="122"/>
    </row>
    <row r="4" spans="1:7" ht="18" customHeight="1">
      <c r="A4" s="123" t="s">
        <v>4</v>
      </c>
      <c r="B4" s="124" t="s">
        <v>5</v>
      </c>
      <c r="C4" s="125">
        <v>33811.4</v>
      </c>
      <c r="D4" s="124" t="s">
        <v>6</v>
      </c>
      <c r="E4" s="126">
        <v>0</v>
      </c>
      <c r="F4" s="124" t="s">
        <v>7</v>
      </c>
      <c r="G4" s="127">
        <v>3.8</v>
      </c>
    </row>
    <row r="5" spans="1:7" ht="24.75">
      <c r="A5" s="128"/>
      <c r="B5" s="129" t="s">
        <v>8</v>
      </c>
      <c r="C5" s="125">
        <v>33811.4</v>
      </c>
      <c r="D5" s="129" t="s">
        <v>9</v>
      </c>
      <c r="E5" s="125">
        <v>1</v>
      </c>
      <c r="F5" s="129" t="s">
        <v>10</v>
      </c>
      <c r="G5" s="130">
        <v>0</v>
      </c>
    </row>
    <row r="6" spans="1:7" ht="18" customHeight="1">
      <c r="A6" s="128"/>
      <c r="B6" s="129" t="s">
        <v>11</v>
      </c>
      <c r="C6" s="131" t="s">
        <v>12</v>
      </c>
      <c r="D6" s="129" t="s">
        <v>13</v>
      </c>
      <c r="E6" s="131" t="s">
        <v>14</v>
      </c>
      <c r="F6" s="129" t="s">
        <v>15</v>
      </c>
      <c r="G6" s="132" t="s">
        <v>16</v>
      </c>
    </row>
    <row r="7" spans="1:7" ht="18" customHeight="1">
      <c r="A7" s="128"/>
      <c r="B7" s="129" t="s">
        <v>17</v>
      </c>
      <c r="C7" s="133"/>
      <c r="D7" s="129" t="s">
        <v>18</v>
      </c>
      <c r="E7" s="133"/>
      <c r="F7" s="129" t="s">
        <v>19</v>
      </c>
      <c r="G7" s="134" t="s">
        <v>20</v>
      </c>
    </row>
    <row r="8" spans="1:7" ht="27" customHeight="1">
      <c r="A8" s="128" t="s">
        <v>21</v>
      </c>
      <c r="B8" s="129" t="s">
        <v>22</v>
      </c>
      <c r="C8" s="135" t="s">
        <v>23</v>
      </c>
      <c r="D8" s="136"/>
      <c r="E8" s="129" t="s">
        <v>24</v>
      </c>
      <c r="F8" s="135" t="s">
        <v>25</v>
      </c>
      <c r="G8" s="137"/>
    </row>
    <row r="9" spans="1:7" ht="18" customHeight="1">
      <c r="A9" s="128"/>
      <c r="B9" s="129" t="s">
        <v>26</v>
      </c>
      <c r="C9" s="138" t="s">
        <v>27</v>
      </c>
      <c r="D9" s="139"/>
      <c r="E9" s="129" t="s">
        <v>28</v>
      </c>
      <c r="F9" s="138" t="s">
        <v>27</v>
      </c>
      <c r="G9" s="140"/>
    </row>
    <row r="10" spans="1:7" ht="18" customHeight="1">
      <c r="A10" s="128"/>
      <c r="B10" s="129" t="s">
        <v>29</v>
      </c>
      <c r="C10" s="141" t="s">
        <v>30</v>
      </c>
      <c r="D10" s="142"/>
      <c r="E10" s="143" t="s">
        <v>31</v>
      </c>
      <c r="F10" s="135" t="s">
        <v>32</v>
      </c>
      <c r="G10" s="137"/>
    </row>
    <row r="11" spans="1:7" ht="18" customHeight="1">
      <c r="A11" s="128"/>
      <c r="B11" s="129" t="s">
        <v>33</v>
      </c>
      <c r="C11" s="144" t="s">
        <v>34</v>
      </c>
      <c r="D11" s="145"/>
      <c r="E11" s="146" t="s">
        <v>35</v>
      </c>
      <c r="F11" s="144" t="s">
        <v>36</v>
      </c>
      <c r="G11" s="147"/>
    </row>
    <row r="12" spans="1:7" ht="21" customHeight="1">
      <c r="A12" s="128"/>
      <c r="B12" s="129" t="s">
        <v>37</v>
      </c>
      <c r="C12" s="141" t="s">
        <v>38</v>
      </c>
      <c r="D12" s="142"/>
      <c r="E12" s="143" t="s">
        <v>39</v>
      </c>
      <c r="F12" s="148" t="s">
        <v>40</v>
      </c>
      <c r="G12" s="149"/>
    </row>
    <row r="13" spans="1:7" ht="18" customHeight="1">
      <c r="A13" s="128" t="s">
        <v>41</v>
      </c>
      <c r="B13" s="129" t="s">
        <v>42</v>
      </c>
      <c r="C13" s="150" t="s">
        <v>43</v>
      </c>
      <c r="D13" s="151"/>
      <c r="E13" s="152" t="s">
        <v>44</v>
      </c>
      <c r="F13" s="153" t="s">
        <v>45</v>
      </c>
      <c r="G13" s="154"/>
    </row>
    <row r="14" spans="1:7" ht="18" customHeight="1">
      <c r="A14" s="128"/>
      <c r="B14" s="155" t="s">
        <v>46</v>
      </c>
      <c r="C14" s="156" t="s">
        <v>47</v>
      </c>
      <c r="D14" s="157"/>
      <c r="E14" s="157"/>
      <c r="F14" s="157"/>
      <c r="G14" s="158"/>
    </row>
  </sheetData>
  <sheetProtection/>
  <mergeCells count="19">
    <mergeCell ref="A1:G1"/>
    <mergeCell ref="A2:G2"/>
    <mergeCell ref="B3:E3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G14"/>
    <mergeCell ref="A4:A7"/>
    <mergeCell ref="A8:A12"/>
    <mergeCell ref="A13:A1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E13" sqref="E13"/>
    </sheetView>
  </sheetViews>
  <sheetFormatPr defaultColWidth="9.00390625" defaultRowHeight="14.25"/>
  <cols>
    <col min="1" max="1" width="8.375" style="1" customWidth="1"/>
    <col min="2" max="2" width="7.00390625" style="1" customWidth="1"/>
    <col min="3" max="3" width="9.50390625" style="1" customWidth="1"/>
    <col min="4" max="4" width="15.875" style="1" customWidth="1"/>
    <col min="5" max="5" width="13.00390625" style="1" customWidth="1"/>
    <col min="6" max="6" width="12.375" style="1" customWidth="1"/>
    <col min="7" max="7" width="15.25390625" style="1" customWidth="1"/>
    <col min="8" max="8" width="11.625" style="1" bestFit="1" customWidth="1"/>
    <col min="9" max="9" width="22.375" style="1" customWidth="1"/>
    <col min="10" max="16384" width="9.00390625" style="1" customWidth="1"/>
  </cols>
  <sheetData>
    <row r="1" spans="1:7" ht="16.5" customHeight="1">
      <c r="A1" s="2" t="s">
        <v>48</v>
      </c>
      <c r="B1" s="2"/>
      <c r="C1" s="2"/>
      <c r="D1" s="2"/>
      <c r="E1" s="2"/>
      <c r="F1" s="2"/>
      <c r="G1" s="2"/>
    </row>
    <row r="2" spans="1:7" ht="12" customHeight="1">
      <c r="A2" s="84" t="s">
        <v>49</v>
      </c>
      <c r="B2" s="4"/>
      <c r="C2" s="4"/>
      <c r="D2" s="4"/>
      <c r="E2" s="4" t="s">
        <v>50</v>
      </c>
      <c r="F2" s="4" t="s">
        <v>51</v>
      </c>
      <c r="G2" s="5" t="s">
        <v>52</v>
      </c>
    </row>
    <row r="3" spans="1:7" ht="12" customHeight="1">
      <c r="A3" s="27"/>
      <c r="B3" s="7"/>
      <c r="C3" s="7"/>
      <c r="D3" s="7"/>
      <c r="E3" s="7" t="s">
        <v>53</v>
      </c>
      <c r="F3" s="7" t="s">
        <v>54</v>
      </c>
      <c r="G3" s="9" t="s">
        <v>55</v>
      </c>
    </row>
    <row r="4" spans="1:7" ht="12" customHeight="1">
      <c r="A4" s="27" t="s">
        <v>56</v>
      </c>
      <c r="B4" s="7"/>
      <c r="C4" s="98">
        <v>1</v>
      </c>
      <c r="D4" s="98" t="s">
        <v>57</v>
      </c>
      <c r="E4" s="13">
        <v>11594117.6</v>
      </c>
      <c r="F4" s="105">
        <f>E4/E7</f>
        <v>0.09560420244500559</v>
      </c>
      <c r="G4" s="106">
        <f>E4/'1、工程概况'!C4</f>
        <v>342.90557622577</v>
      </c>
    </row>
    <row r="5" spans="1:9" ht="12" customHeight="1">
      <c r="A5" s="27"/>
      <c r="B5" s="7"/>
      <c r="C5" s="98">
        <v>2</v>
      </c>
      <c r="D5" s="98" t="s">
        <v>58</v>
      </c>
      <c r="E5" s="99">
        <v>91426531.43</v>
      </c>
      <c r="F5" s="107">
        <f>E5/E7</f>
        <v>0.7538961498612354</v>
      </c>
      <c r="G5" s="108">
        <f>E5/'1、工程概况'!C4</f>
        <v>2704.014960338821</v>
      </c>
      <c r="I5" s="117"/>
    </row>
    <row r="6" spans="1:7" ht="12" customHeight="1">
      <c r="A6" s="27"/>
      <c r="B6" s="7"/>
      <c r="C6" s="98">
        <v>3</v>
      </c>
      <c r="D6" s="98" t="s">
        <v>59</v>
      </c>
      <c r="E6" s="13">
        <v>18251400.77</v>
      </c>
      <c r="F6" s="105">
        <f>E6/E7</f>
        <v>0.15049964769375904</v>
      </c>
      <c r="G6" s="106">
        <f>E6/'1、工程概况'!C4</f>
        <v>539.8002085095559</v>
      </c>
    </row>
    <row r="7" spans="1:7" ht="12" customHeight="1">
      <c r="A7" s="27"/>
      <c r="B7" s="7"/>
      <c r="C7" s="98"/>
      <c r="D7" s="98" t="s">
        <v>60</v>
      </c>
      <c r="E7" s="99">
        <f>E4+E5+E6</f>
        <v>121272049.8</v>
      </c>
      <c r="F7" s="107">
        <f>E7/E7</f>
        <v>1</v>
      </c>
      <c r="G7" s="108">
        <f>E7/'1、工程概况'!C4</f>
        <v>3586.720745074146</v>
      </c>
    </row>
    <row r="8" spans="1:7" ht="12" customHeight="1">
      <c r="A8" s="27" t="s">
        <v>61</v>
      </c>
      <c r="B8" s="7"/>
      <c r="C8" s="98" t="s">
        <v>62</v>
      </c>
      <c r="D8" s="98" t="s">
        <v>63</v>
      </c>
      <c r="E8" s="13">
        <v>10051880.42</v>
      </c>
      <c r="F8" s="105">
        <f>E8/E7</f>
        <v>0.08288703321645348</v>
      </c>
      <c r="G8" s="106">
        <f>E8/'1、工程概况'!C4</f>
        <v>297.29264153510354</v>
      </c>
    </row>
    <row r="9" spans="1:7" ht="12" customHeight="1">
      <c r="A9" s="27"/>
      <c r="B9" s="7"/>
      <c r="C9" s="98" t="s">
        <v>64</v>
      </c>
      <c r="D9" s="98" t="s">
        <v>65</v>
      </c>
      <c r="E9" s="99">
        <v>318157.86</v>
      </c>
      <c r="F9" s="107">
        <f>E9/E7</f>
        <v>0.0026235052555366304</v>
      </c>
      <c r="G9" s="108">
        <f>E9/'1、工程概况'!C4</f>
        <v>9.409780724844282</v>
      </c>
    </row>
    <row r="10" spans="1:7" ht="12" customHeight="1">
      <c r="A10" s="27"/>
      <c r="B10" s="7"/>
      <c r="C10" s="98" t="s">
        <v>66</v>
      </c>
      <c r="D10" s="98" t="s">
        <v>67</v>
      </c>
      <c r="E10" s="13">
        <v>0</v>
      </c>
      <c r="F10" s="105">
        <f>E10/E7</f>
        <v>0</v>
      </c>
      <c r="G10" s="106">
        <f>E10/'1、工程概况'!C4</f>
        <v>0</v>
      </c>
    </row>
    <row r="11" spans="1:7" ht="12" customHeight="1">
      <c r="A11" s="27"/>
      <c r="B11" s="7"/>
      <c r="C11" s="98" t="s">
        <v>68</v>
      </c>
      <c r="D11" s="98" t="s">
        <v>69</v>
      </c>
      <c r="E11" s="99">
        <v>170068.63</v>
      </c>
      <c r="F11" s="107">
        <f>E11/E7</f>
        <v>0.0014023728491476361</v>
      </c>
      <c r="G11" s="108">
        <f>E11/'1、工程概况'!C4</f>
        <v>5.029919790366563</v>
      </c>
    </row>
    <row r="12" spans="1:7" ht="12" customHeight="1">
      <c r="A12" s="27"/>
      <c r="B12" s="7"/>
      <c r="C12" s="98" t="s">
        <v>70</v>
      </c>
      <c r="D12" s="98" t="s">
        <v>71</v>
      </c>
      <c r="E12" s="13">
        <v>1054010.69</v>
      </c>
      <c r="F12" s="105">
        <f>E12/E7</f>
        <v>0.00869129112386785</v>
      </c>
      <c r="G12" s="106">
        <f>E12/'1、工程概况'!C4</f>
        <v>31.17323417545561</v>
      </c>
    </row>
    <row r="13" spans="1:7" ht="12" customHeight="1">
      <c r="A13" s="27"/>
      <c r="B13" s="7"/>
      <c r="C13" s="98" t="s">
        <v>72</v>
      </c>
      <c r="D13" s="98"/>
      <c r="E13" s="99">
        <f>E8+E9+E10+E11+E12</f>
        <v>11594117.6</v>
      </c>
      <c r="F13" s="107">
        <f>E13/E7</f>
        <v>0.09560420244500559</v>
      </c>
      <c r="G13" s="108">
        <f>E13/'1、工程概况'!C4</f>
        <v>342.90557622577</v>
      </c>
    </row>
    <row r="14" spans="1:9" ht="12" customHeight="1">
      <c r="A14" s="27" t="s">
        <v>73</v>
      </c>
      <c r="B14" s="7"/>
      <c r="C14" s="98" t="s">
        <v>62</v>
      </c>
      <c r="D14" s="98" t="s">
        <v>63</v>
      </c>
      <c r="E14" s="13">
        <v>63889174.41</v>
      </c>
      <c r="F14" s="105">
        <f>E14/E7</f>
        <v>0.526825220777294</v>
      </c>
      <c r="G14" s="106">
        <f>E14/'1、工程概况'!C4</f>
        <v>1889.5749483901877</v>
      </c>
      <c r="I14" s="117"/>
    </row>
    <row r="15" spans="1:9" ht="12" customHeight="1">
      <c r="A15" s="27"/>
      <c r="B15" s="7"/>
      <c r="C15" s="98" t="s">
        <v>64</v>
      </c>
      <c r="D15" s="98" t="s">
        <v>65</v>
      </c>
      <c r="E15" s="99">
        <v>16159971.85</v>
      </c>
      <c r="F15" s="107">
        <f>E15/E7</f>
        <v>0.13325388559565685</v>
      </c>
      <c r="G15" s="108">
        <f>E15/'1、工程概况'!C4</f>
        <v>477.9444758276794</v>
      </c>
      <c r="I15" s="117"/>
    </row>
    <row r="16" spans="1:7" ht="12" customHeight="1">
      <c r="A16" s="27"/>
      <c r="B16" s="7"/>
      <c r="C16" s="98" t="s">
        <v>66</v>
      </c>
      <c r="D16" s="98" t="s">
        <v>67</v>
      </c>
      <c r="E16" s="13">
        <v>0</v>
      </c>
      <c r="F16" s="105">
        <f>E16/E7</f>
        <v>0</v>
      </c>
      <c r="G16" s="106">
        <f>E16/'1、工程概况'!C4</f>
        <v>0</v>
      </c>
    </row>
    <row r="17" spans="1:7" ht="12" customHeight="1">
      <c r="A17" s="27"/>
      <c r="B17" s="7"/>
      <c r="C17" s="98" t="s">
        <v>68</v>
      </c>
      <c r="D17" s="98" t="s">
        <v>69</v>
      </c>
      <c r="E17" s="99">
        <v>3065882.31</v>
      </c>
      <c r="F17" s="107">
        <f>E17/E7</f>
        <v>0.02528102984204692</v>
      </c>
      <c r="G17" s="108">
        <f>E17/'1、工程概况'!C4</f>
        <v>90.67599419130825</v>
      </c>
    </row>
    <row r="18" spans="1:7" ht="12" customHeight="1">
      <c r="A18" s="27"/>
      <c r="B18" s="7"/>
      <c r="C18" s="98" t="s">
        <v>70</v>
      </c>
      <c r="D18" s="98" t="s">
        <v>71</v>
      </c>
      <c r="E18" s="13">
        <v>8311502.86</v>
      </c>
      <c r="F18" s="105">
        <f>E18/E7</f>
        <v>0.06853601364623756</v>
      </c>
      <c r="G18" s="106">
        <f>E18/'1、工程概况'!C4</f>
        <v>245.81954192964503</v>
      </c>
    </row>
    <row r="19" spans="1:7" ht="12" customHeight="1">
      <c r="A19" s="27"/>
      <c r="B19" s="7"/>
      <c r="C19" s="98" t="s">
        <v>72</v>
      </c>
      <c r="D19" s="98"/>
      <c r="E19" s="99">
        <f>SUM(E14:E18)</f>
        <v>91426531.42999999</v>
      </c>
      <c r="F19" s="107">
        <f>E19/E7</f>
        <v>0.7538961498612353</v>
      </c>
      <c r="G19" s="108">
        <f>E19/'1、工程概况'!C4</f>
        <v>2704.0149603388204</v>
      </c>
    </row>
    <row r="20" spans="1:7" ht="14.25" customHeight="1">
      <c r="A20" s="27" t="s">
        <v>74</v>
      </c>
      <c r="B20" s="109" t="s">
        <v>75</v>
      </c>
      <c r="C20" s="98">
        <v>1</v>
      </c>
      <c r="D20" s="96" t="s">
        <v>76</v>
      </c>
      <c r="E20" s="30">
        <v>1171527.68</v>
      </c>
      <c r="F20" s="110">
        <f>E20/E7</f>
        <v>0.009660327189423</v>
      </c>
      <c r="G20" s="111">
        <f>E20/'1、工程概况'!C4</f>
        <v>34.648895934507294</v>
      </c>
    </row>
    <row r="21" spans="1:7" ht="14.25" customHeight="1">
      <c r="A21" s="27"/>
      <c r="B21" s="112"/>
      <c r="C21" s="98">
        <v>2</v>
      </c>
      <c r="D21" s="98" t="s">
        <v>77</v>
      </c>
      <c r="E21" s="30">
        <v>2775824.02</v>
      </c>
      <c r="F21" s="110">
        <f>E21/E7</f>
        <v>0.022889231480607827</v>
      </c>
      <c r="G21" s="111">
        <f>E21/'1、工程概况'!C4</f>
        <v>82.09728139030031</v>
      </c>
    </row>
    <row r="22" spans="1:7" ht="22.5" customHeight="1">
      <c r="A22" s="27"/>
      <c r="B22" s="112"/>
      <c r="C22" s="98">
        <v>3</v>
      </c>
      <c r="D22" s="96" t="s">
        <v>78</v>
      </c>
      <c r="E22" s="30">
        <v>911286.73</v>
      </c>
      <c r="F22" s="110">
        <f>E22/E7</f>
        <v>0.007514400321449832</v>
      </c>
      <c r="G22" s="111">
        <f>E22/'1、工程概况'!C4</f>
        <v>26.952055519735946</v>
      </c>
    </row>
    <row r="23" spans="1:7" ht="15.75" customHeight="1">
      <c r="A23" s="27"/>
      <c r="B23" s="112"/>
      <c r="C23" s="98">
        <v>4</v>
      </c>
      <c r="D23" s="98" t="s">
        <v>79</v>
      </c>
      <c r="E23" s="30">
        <v>3631699.01</v>
      </c>
      <c r="F23" s="110">
        <f>E23/E7</f>
        <v>0.0299467108537321</v>
      </c>
      <c r="G23" s="111">
        <f>E23/'1、工程概况'!C4</f>
        <v>107.41048906581803</v>
      </c>
    </row>
    <row r="24" spans="1:7" ht="21" customHeight="1">
      <c r="A24" s="27"/>
      <c r="B24" s="112"/>
      <c r="C24" s="98">
        <v>5</v>
      </c>
      <c r="D24" s="96" t="s">
        <v>80</v>
      </c>
      <c r="E24" s="30">
        <v>1715467.32</v>
      </c>
      <c r="F24" s="110">
        <f>E24/E7</f>
        <v>0.014145611646122271</v>
      </c>
      <c r="G24" s="111">
        <f>E24/'1、工程概况'!C4</f>
        <v>50.7363587429092</v>
      </c>
    </row>
    <row r="25" spans="1:7" ht="14.25" customHeight="1">
      <c r="A25" s="27"/>
      <c r="B25" s="112"/>
      <c r="C25" s="98">
        <v>6</v>
      </c>
      <c r="D25" s="98" t="s">
        <v>81</v>
      </c>
      <c r="E25" s="30">
        <v>3448905.88</v>
      </c>
      <c r="F25" s="110">
        <f>E25/E7</f>
        <v>0.02843941275576592</v>
      </c>
      <c r="G25" s="111">
        <f>E25/'1、工程概况'!C4</f>
        <v>102.00423170883192</v>
      </c>
    </row>
    <row r="26" spans="1:7" ht="14.25" customHeight="1">
      <c r="A26" s="27"/>
      <c r="B26" s="112"/>
      <c r="C26" s="98">
        <v>7</v>
      </c>
      <c r="D26" s="98" t="s">
        <v>82</v>
      </c>
      <c r="E26" s="30">
        <v>1861323.3</v>
      </c>
      <c r="F26" s="110">
        <f>E26/E7</f>
        <v>0.015348328844689818</v>
      </c>
      <c r="G26" s="111">
        <f>E26/'1、工程概况'!C4</f>
        <v>55.05016946946888</v>
      </c>
    </row>
    <row r="27" spans="1:7" ht="12" customHeight="1">
      <c r="A27" s="27"/>
      <c r="B27" s="7" t="s">
        <v>83</v>
      </c>
      <c r="C27" s="98" t="s">
        <v>62</v>
      </c>
      <c r="D27" s="98" t="s">
        <v>63</v>
      </c>
      <c r="E27" s="30">
        <f>SUM(E20:E26)</f>
        <v>15516033.940000001</v>
      </c>
      <c r="F27" s="110">
        <f>E27/E7</f>
        <v>0.1279440230917908</v>
      </c>
      <c r="G27" s="111">
        <f>E27/'1、工程概况'!C4</f>
        <v>458.8994818315716</v>
      </c>
    </row>
    <row r="28" spans="1:7" ht="12" customHeight="1">
      <c r="A28" s="27"/>
      <c r="B28" s="7"/>
      <c r="C28" s="98" t="s">
        <v>64</v>
      </c>
      <c r="D28" s="98" t="s">
        <v>65</v>
      </c>
      <c r="E28" s="30">
        <v>641633.4</v>
      </c>
      <c r="F28" s="110">
        <f>E28/E7</f>
        <v>0.005290859691562664</v>
      </c>
      <c r="G28" s="111">
        <f>E28/'1、工程概况'!C4</f>
        <v>18.976836215004408</v>
      </c>
    </row>
    <row r="29" spans="1:7" ht="12" customHeight="1">
      <c r="A29" s="27"/>
      <c r="B29" s="7"/>
      <c r="C29" s="98" t="s">
        <v>66</v>
      </c>
      <c r="D29" s="98" t="s">
        <v>67</v>
      </c>
      <c r="E29" s="30">
        <v>0</v>
      </c>
      <c r="F29" s="110">
        <f>E29/E7</f>
        <v>0</v>
      </c>
      <c r="G29" s="111">
        <f>E29/'1、工程概况'!C4</f>
        <v>0</v>
      </c>
    </row>
    <row r="30" spans="1:7" ht="12" customHeight="1">
      <c r="A30" s="27"/>
      <c r="B30" s="7"/>
      <c r="C30" s="98" t="s">
        <v>68</v>
      </c>
      <c r="D30" s="98" t="s">
        <v>69</v>
      </c>
      <c r="E30" s="30">
        <v>434515.18</v>
      </c>
      <c r="F30" s="110">
        <f>E30/E7</f>
        <v>0.0035829787714200903</v>
      </c>
      <c r="G30" s="111">
        <f>E30/'1、工程概况'!C4</f>
        <v>12.851144288612716</v>
      </c>
    </row>
    <row r="31" spans="1:7" ht="12" customHeight="1">
      <c r="A31" s="27"/>
      <c r="B31" s="7"/>
      <c r="C31" s="98" t="s">
        <v>70</v>
      </c>
      <c r="D31" s="98" t="s">
        <v>71</v>
      </c>
      <c r="E31" s="30">
        <v>1659218.25</v>
      </c>
      <c r="F31" s="110">
        <f>E31/E7</f>
        <v>0.013681786138985507</v>
      </c>
      <c r="G31" s="111">
        <f>E31/'1、工程概况'!C4</f>
        <v>49.072746174367225</v>
      </c>
    </row>
    <row r="32" spans="1:7" ht="12" customHeight="1">
      <c r="A32" s="113"/>
      <c r="B32" s="114"/>
      <c r="C32" s="115" t="s">
        <v>72</v>
      </c>
      <c r="D32" s="115"/>
      <c r="E32" s="102">
        <f>SUM(E27:E31)</f>
        <v>18251400.770000003</v>
      </c>
      <c r="F32" s="110">
        <f>E32/E7</f>
        <v>0.15049964769375906</v>
      </c>
      <c r="G32" s="116">
        <f>E32/'1、工程概况'!C4</f>
        <v>539.800208509556</v>
      </c>
    </row>
    <row r="33" ht="12" customHeight="1">
      <c r="F33" s="117"/>
    </row>
    <row r="34" ht="12" customHeight="1"/>
    <row r="36" ht="15.75">
      <c r="E36" s="117"/>
    </row>
  </sheetData>
  <sheetProtection/>
  <mergeCells count="11">
    <mergeCell ref="A1:G1"/>
    <mergeCell ref="C13:D13"/>
    <mergeCell ref="C19:D19"/>
    <mergeCell ref="C32:D32"/>
    <mergeCell ref="A20:A32"/>
    <mergeCell ref="B20:B26"/>
    <mergeCell ref="B27:B32"/>
    <mergeCell ref="A14:B19"/>
    <mergeCell ref="A4:B7"/>
    <mergeCell ref="A2:D3"/>
    <mergeCell ref="A8:B13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7">
      <selection activeCell="C32" sqref="C32"/>
    </sheetView>
  </sheetViews>
  <sheetFormatPr defaultColWidth="9.00390625" defaultRowHeight="14.25"/>
  <cols>
    <col min="1" max="1" width="6.375" style="1" customWidth="1"/>
    <col min="2" max="2" width="20.00390625" style="1" customWidth="1"/>
    <col min="3" max="3" width="19.875" style="1" customWidth="1"/>
    <col min="4" max="4" width="14.50390625" style="1" customWidth="1"/>
    <col min="5" max="5" width="11.00390625" style="1" customWidth="1"/>
    <col min="6" max="6" width="11.75390625" style="1" customWidth="1"/>
    <col min="7" max="7" width="9.00390625" style="1" customWidth="1"/>
    <col min="8" max="8" width="13.875" style="1" bestFit="1" customWidth="1"/>
    <col min="9" max="16384" width="9.00390625" style="1" customWidth="1"/>
  </cols>
  <sheetData>
    <row r="1" spans="1:6" ht="15" customHeight="1">
      <c r="A1" s="79"/>
      <c r="B1" s="80"/>
      <c r="C1" s="81"/>
      <c r="D1" s="81"/>
      <c r="E1" s="81"/>
      <c r="F1" s="81"/>
    </row>
    <row r="2" spans="1:6" ht="15" customHeight="1">
      <c r="A2" s="82" t="s">
        <v>84</v>
      </c>
      <c r="B2" s="83"/>
      <c r="C2" s="83"/>
      <c r="D2" s="83"/>
      <c r="E2" s="83"/>
      <c r="F2" s="83"/>
    </row>
    <row r="3" spans="1:6" ht="23.25">
      <c r="A3" s="84" t="s">
        <v>85</v>
      </c>
      <c r="B3" s="4"/>
      <c r="C3" s="4" t="s">
        <v>86</v>
      </c>
      <c r="D3" s="4" t="s">
        <v>87</v>
      </c>
      <c r="E3" s="4" t="s">
        <v>88</v>
      </c>
      <c r="F3" s="5" t="s">
        <v>89</v>
      </c>
    </row>
    <row r="4" spans="1:6" ht="14.25">
      <c r="A4" s="85" t="s">
        <v>90</v>
      </c>
      <c r="B4" s="58" t="s">
        <v>91</v>
      </c>
      <c r="C4" s="17">
        <v>10051880.42</v>
      </c>
      <c r="D4" s="17">
        <f>C4/'1、工程概况'!C4</f>
        <v>297.29264153510354</v>
      </c>
      <c r="E4" s="57">
        <f>C4/C17</f>
        <v>0.13594450935424937</v>
      </c>
      <c r="F4" s="86">
        <f>C4/'2、费用组成分析'!E19</f>
        <v>0.10994489523750711</v>
      </c>
    </row>
    <row r="5" spans="1:6" ht="14.25">
      <c r="A5" s="87" t="s">
        <v>92</v>
      </c>
      <c r="B5" s="29" t="s">
        <v>93</v>
      </c>
      <c r="C5" s="13">
        <v>0</v>
      </c>
      <c r="D5" s="13">
        <f>C5/'1、工程概况'!C4</f>
        <v>0</v>
      </c>
      <c r="E5" s="52">
        <f>C5/C17</f>
        <v>0</v>
      </c>
      <c r="F5" s="88">
        <f>C5/'2、费用组成分析'!E19</f>
        <v>0</v>
      </c>
    </row>
    <row r="6" spans="1:6" ht="15" customHeight="1">
      <c r="A6" s="89" t="s">
        <v>94</v>
      </c>
      <c r="B6" s="56" t="s">
        <v>95</v>
      </c>
      <c r="C6" s="17">
        <v>349173.87</v>
      </c>
      <c r="D6" s="17">
        <f>C6/'1、工程概况'!C4</f>
        <v>10.327104763482138</v>
      </c>
      <c r="E6" s="57">
        <f>C6/C17</f>
        <v>0.0047223274107029665</v>
      </c>
      <c r="F6" s="86">
        <f>C6/'2、费用组成分析'!E19</f>
        <v>0.0038191744183945363</v>
      </c>
    </row>
    <row r="7" spans="1:6" ht="15" customHeight="1">
      <c r="A7" s="87" t="s">
        <v>96</v>
      </c>
      <c r="B7" s="29" t="s">
        <v>97</v>
      </c>
      <c r="C7" s="13">
        <f>26832576.72+18448187.96</f>
        <v>45280764.68</v>
      </c>
      <c r="D7" s="13">
        <f>C7/'1、工程概况'!C4</f>
        <v>1339.215905877899</v>
      </c>
      <c r="E7" s="52">
        <f>C7/C17</f>
        <v>0.6123900285721688</v>
      </c>
      <c r="F7" s="88">
        <f>C7/'2、费用组成分析'!E19</f>
        <v>0.49526941437856975</v>
      </c>
    </row>
    <row r="8" spans="1:6" ht="15" customHeight="1">
      <c r="A8" s="85" t="s">
        <v>98</v>
      </c>
      <c r="B8" s="58" t="s">
        <v>99</v>
      </c>
      <c r="C8" s="17">
        <v>0</v>
      </c>
      <c r="D8" s="17">
        <f>C8/'1、工程概况'!C4</f>
        <v>0</v>
      </c>
      <c r="E8" s="57">
        <f>C8/C17</f>
        <v>0</v>
      </c>
      <c r="F8" s="86">
        <f>C8/'2、费用组成分析'!E19</f>
        <v>0</v>
      </c>
    </row>
    <row r="9" spans="1:6" ht="15" customHeight="1">
      <c r="A9" s="90" t="s">
        <v>100</v>
      </c>
      <c r="B9" s="12" t="s">
        <v>101</v>
      </c>
      <c r="C9" s="13">
        <v>9929062.2</v>
      </c>
      <c r="D9" s="13">
        <f>C9/'1、工程概况'!C4</f>
        <v>293.6601915330332</v>
      </c>
      <c r="E9" s="52">
        <f>C9/C17</f>
        <v>0.13428348057555023</v>
      </c>
      <c r="F9" s="88">
        <f>C9/'2、费用组成分析'!E19</f>
        <v>0.10860154098268628</v>
      </c>
    </row>
    <row r="10" spans="1:6" ht="15" customHeight="1">
      <c r="A10" s="85" t="s">
        <v>102</v>
      </c>
      <c r="B10" s="58" t="s">
        <v>103</v>
      </c>
      <c r="C10" s="17">
        <v>0</v>
      </c>
      <c r="D10" s="17">
        <f>C10/'1、工程概况'!C4</f>
        <v>0</v>
      </c>
      <c r="E10" s="57">
        <f>C10/C17</f>
        <v>0</v>
      </c>
      <c r="F10" s="86">
        <f>C10/'2、费用组成分析'!E19</f>
        <v>0</v>
      </c>
    </row>
    <row r="11" spans="1:6" ht="15" customHeight="1">
      <c r="A11" s="90" t="s">
        <v>104</v>
      </c>
      <c r="B11" s="12" t="s">
        <v>105</v>
      </c>
      <c r="C11" s="13">
        <v>6091558.35</v>
      </c>
      <c r="D11" s="13">
        <f>C11/'1、工程概况'!C4</f>
        <v>180.16285483594288</v>
      </c>
      <c r="E11" s="52">
        <f>C11/C17</f>
        <v>0.08238397956325179</v>
      </c>
      <c r="F11" s="88">
        <f>C11/'2、费用组成分析'!E19</f>
        <v>0.06662790608723851</v>
      </c>
    </row>
    <row r="12" spans="1:6" ht="15" customHeight="1">
      <c r="A12" s="85" t="s">
        <v>106</v>
      </c>
      <c r="B12" s="58" t="s">
        <v>107</v>
      </c>
      <c r="C12" s="17">
        <v>250656.35</v>
      </c>
      <c r="D12" s="17">
        <f>C12/'1、工程概况'!C4</f>
        <v>7.413367976481305</v>
      </c>
      <c r="E12" s="57">
        <f>C12/C17</f>
        <v>0.003389948257788467</v>
      </c>
      <c r="F12" s="86">
        <f>C12/'2、费用组成分析'!E19</f>
        <v>0.0027416150003668582</v>
      </c>
    </row>
    <row r="13" spans="1:6" ht="15" customHeight="1">
      <c r="A13" s="90" t="s">
        <v>108</v>
      </c>
      <c r="B13" s="12" t="s">
        <v>109</v>
      </c>
      <c r="C13" s="13">
        <v>88026.17</v>
      </c>
      <c r="D13" s="13">
        <f>C13/'1、工程概况'!C4</f>
        <v>2.603446470716977</v>
      </c>
      <c r="E13" s="52">
        <f>C13/C17</f>
        <v>0.0011904911311095506</v>
      </c>
      <c r="F13" s="88">
        <f>C13/'2、费用组成分析'!E19</f>
        <v>0.0009628077170071419</v>
      </c>
    </row>
    <row r="14" spans="1:6" ht="15" customHeight="1">
      <c r="A14" s="85" t="s">
        <v>110</v>
      </c>
      <c r="B14" s="58" t="s">
        <v>111</v>
      </c>
      <c r="C14" s="17">
        <v>212862.54</v>
      </c>
      <c r="D14" s="17">
        <f>C14/'1、工程概况'!C4</f>
        <v>6.295584921062127</v>
      </c>
      <c r="E14" s="57">
        <f>C14/C17</f>
        <v>0.0028788139483457245</v>
      </c>
      <c r="F14" s="86">
        <f>C14/'2、费用组成分析'!E19</f>
        <v>0.002328235979978925</v>
      </c>
    </row>
    <row r="15" spans="1:6" ht="15" customHeight="1">
      <c r="A15" s="90" t="s">
        <v>112</v>
      </c>
      <c r="B15" s="12" t="s">
        <v>113</v>
      </c>
      <c r="C15" s="13">
        <v>1404674.55</v>
      </c>
      <c r="D15" s="13">
        <f>C15/'1、工程概况'!C4</f>
        <v>41.54440662025234</v>
      </c>
      <c r="E15" s="52">
        <f>C15/C17</f>
        <v>0.0189972208704559</v>
      </c>
      <c r="F15" s="88">
        <f>C15/'2、费用组成分析'!E19</f>
        <v>0.01536397069898116</v>
      </c>
    </row>
    <row r="16" spans="1:6" ht="15" customHeight="1">
      <c r="A16" s="85" t="s">
        <v>114</v>
      </c>
      <c r="B16" s="58" t="s">
        <v>115</v>
      </c>
      <c r="C16" s="17">
        <v>282395.7</v>
      </c>
      <c r="D16" s="17">
        <f>C16/'1、工程概况'!C4</f>
        <v>8.352085391317722</v>
      </c>
      <c r="E16" s="57">
        <f>C16/C17</f>
        <v>0.003819200316377202</v>
      </c>
      <c r="F16" s="86">
        <f>C16/'2、费用组成分析'!E19</f>
        <v>0.0030887718869244654</v>
      </c>
    </row>
    <row r="17" spans="1:6" ht="15" customHeight="1">
      <c r="A17" s="91"/>
      <c r="B17" s="92" t="s">
        <v>116</v>
      </c>
      <c r="C17" s="93">
        <f>SUM(C4:C16)</f>
        <v>73941054.83</v>
      </c>
      <c r="D17" s="93">
        <f>SUM(D4:D16)</f>
        <v>2186.8675899252908</v>
      </c>
      <c r="E17" s="94">
        <f>SUM(E4:E16)</f>
        <v>1.0000000000000002</v>
      </c>
      <c r="F17" s="95">
        <f>SUM(F4:F16)</f>
        <v>0.8087483323876549</v>
      </c>
    </row>
    <row r="18" spans="1:6" ht="14.25">
      <c r="A18" s="79"/>
      <c r="B18" s="80"/>
      <c r="C18" s="81"/>
      <c r="D18" s="81"/>
      <c r="E18" s="81"/>
      <c r="F18" s="81"/>
    </row>
    <row r="19" spans="1:6" ht="18.75">
      <c r="A19" s="82" t="s">
        <v>117</v>
      </c>
      <c r="B19" s="83"/>
      <c r="C19" s="83"/>
      <c r="D19" s="83"/>
      <c r="E19" s="83"/>
      <c r="F19" s="83"/>
    </row>
    <row r="20" spans="1:6" ht="23.25">
      <c r="A20" s="84" t="s">
        <v>85</v>
      </c>
      <c r="B20" s="4"/>
      <c r="C20" s="4" t="s">
        <v>86</v>
      </c>
      <c r="D20" s="4" t="s">
        <v>87</v>
      </c>
      <c r="E20" s="4" t="s">
        <v>88</v>
      </c>
      <c r="F20" s="5" t="s">
        <v>118</v>
      </c>
    </row>
    <row r="21" spans="1:6" ht="14.25">
      <c r="A21" s="85" t="s">
        <v>119</v>
      </c>
      <c r="B21" s="96" t="s">
        <v>76</v>
      </c>
      <c r="C21" s="30">
        <v>1171527.68</v>
      </c>
      <c r="D21" s="31">
        <f>C21/'1、工程概况'!C4</f>
        <v>34.648895934507294</v>
      </c>
      <c r="E21" s="68">
        <f>C21/C28</f>
        <v>0.07550432568852707</v>
      </c>
      <c r="F21" s="97">
        <f>C21/'2、费用组成分析'!E32</f>
        <v>0.06418837078662208</v>
      </c>
    </row>
    <row r="22" spans="1:6" ht="14.25">
      <c r="A22" s="90" t="s">
        <v>120</v>
      </c>
      <c r="B22" s="98" t="s">
        <v>77</v>
      </c>
      <c r="C22" s="30">
        <v>2775824.02</v>
      </c>
      <c r="D22" s="31">
        <f>C22/'1、工程概况'!C4</f>
        <v>82.09728139030031</v>
      </c>
      <c r="E22" s="68">
        <f>C22/C28</f>
        <v>0.17890035757423717</v>
      </c>
      <c r="F22" s="97">
        <f>C22/'2、费用组成分析'!E32</f>
        <v>0.15208827283890713</v>
      </c>
    </row>
    <row r="23" spans="1:6" ht="14.25">
      <c r="A23" s="85" t="s">
        <v>121</v>
      </c>
      <c r="B23" s="96" t="s">
        <v>78</v>
      </c>
      <c r="C23" s="30">
        <v>911286.73</v>
      </c>
      <c r="D23" s="31">
        <f>C23/'1、工程概况'!C4</f>
        <v>26.952055519735946</v>
      </c>
      <c r="E23" s="68">
        <f>C23/C28</f>
        <v>0.05873193713831228</v>
      </c>
      <c r="F23" s="97">
        <f>C23/'2、费用组成分析'!E32</f>
        <v>0.049929687122858564</v>
      </c>
    </row>
    <row r="24" spans="1:6" ht="14.25">
      <c r="A24" s="87" t="s">
        <v>122</v>
      </c>
      <c r="B24" s="98" t="s">
        <v>79</v>
      </c>
      <c r="C24" s="30">
        <v>3631699.01</v>
      </c>
      <c r="D24" s="31">
        <f>C24/'1、工程概况'!C4</f>
        <v>107.41048906581803</v>
      </c>
      <c r="E24" s="68">
        <f>C24/C28</f>
        <v>0.23406103802322564</v>
      </c>
      <c r="F24" s="97">
        <f>C24/'2、费用组成分析'!E32</f>
        <v>0.1989819332645118</v>
      </c>
    </row>
    <row r="25" spans="1:6" ht="14.25">
      <c r="A25" s="87" t="s">
        <v>123</v>
      </c>
      <c r="B25" s="96" t="s">
        <v>80</v>
      </c>
      <c r="C25" s="30">
        <v>1715467.32</v>
      </c>
      <c r="D25" s="31">
        <f>C25/'1、工程概况'!C4</f>
        <v>50.7363587429092</v>
      </c>
      <c r="E25" s="68">
        <f>C25/C28</f>
        <v>0.11056094145151116</v>
      </c>
      <c r="F25" s="97">
        <f>C25/'2、费用组成分析'!E32</f>
        <v>0.09399099508130519</v>
      </c>
    </row>
    <row r="26" spans="1:6" ht="14.25">
      <c r="A26" s="99" t="s">
        <v>124</v>
      </c>
      <c r="B26" s="98" t="s">
        <v>81</v>
      </c>
      <c r="C26" s="30">
        <v>3448905.88</v>
      </c>
      <c r="D26" s="31">
        <f>C26/'1、工程概况'!C4</f>
        <v>102.00423170883192</v>
      </c>
      <c r="E26" s="68">
        <f>C26/C28</f>
        <v>0.22228011960638955</v>
      </c>
      <c r="F26" s="97">
        <f>C26/'2、费用组成分析'!E32</f>
        <v>0.1889666400657312</v>
      </c>
    </row>
    <row r="27" spans="1:6" ht="14.25">
      <c r="A27" s="87" t="s">
        <v>125</v>
      </c>
      <c r="B27" s="98" t="s">
        <v>82</v>
      </c>
      <c r="C27" s="30">
        <v>1861323.3</v>
      </c>
      <c r="D27" s="31">
        <f>C27/'1、工程概况'!C4</f>
        <v>55.05016946946888</v>
      </c>
      <c r="E27" s="68">
        <f>C27/C28</f>
        <v>0.11996128051779706</v>
      </c>
      <c r="F27" s="97">
        <f>C27/'2、费用组成分析'!E32</f>
        <v>0.10198249019108026</v>
      </c>
    </row>
    <row r="28" spans="1:6" ht="15">
      <c r="A28" s="100"/>
      <c r="B28" s="101" t="s">
        <v>126</v>
      </c>
      <c r="C28" s="102">
        <f>SUM(C21:C27)</f>
        <v>15516033.940000001</v>
      </c>
      <c r="D28" s="60">
        <f>SUM(D21:D27)</f>
        <v>458.89948183157156</v>
      </c>
      <c r="E28" s="61">
        <f>SUM(E21:E27)</f>
        <v>0.9999999999999999</v>
      </c>
      <c r="F28" s="103">
        <f>C28/'2、费用组成分析'!E32</f>
        <v>0.8501283893510163</v>
      </c>
    </row>
    <row r="29" spans="1:6" ht="15.75">
      <c r="A29" s="78"/>
      <c r="B29" s="78"/>
      <c r="C29" s="104"/>
      <c r="D29" s="78"/>
      <c r="E29" s="78"/>
      <c r="F29" s="78"/>
    </row>
    <row r="30" spans="1:6" ht="15.75">
      <c r="A30" s="78"/>
      <c r="B30" s="78"/>
      <c r="C30" s="78"/>
      <c r="D30" s="78"/>
      <c r="E30" s="78"/>
      <c r="F30" s="78"/>
    </row>
    <row r="31" spans="1:6" ht="15.75">
      <c r="A31" s="78"/>
      <c r="B31" s="78"/>
      <c r="C31" s="78"/>
      <c r="D31" s="78"/>
      <c r="E31" s="78"/>
      <c r="F31" s="78"/>
    </row>
    <row r="32" spans="1:6" ht="15.75">
      <c r="A32" s="78"/>
      <c r="B32" s="78"/>
      <c r="C32" s="78"/>
      <c r="D32" s="78"/>
      <c r="E32" s="78"/>
      <c r="F32" s="78"/>
    </row>
  </sheetData>
  <sheetProtection/>
  <mergeCells count="4">
    <mergeCell ref="A2:F2"/>
    <mergeCell ref="A3:B3"/>
    <mergeCell ref="A19:F19"/>
    <mergeCell ref="A20:B20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J18" sqref="J18"/>
    </sheetView>
  </sheetViews>
  <sheetFormatPr defaultColWidth="9.00390625" defaultRowHeight="14.25"/>
  <cols>
    <col min="1" max="1" width="7.625" style="1" customWidth="1"/>
    <col min="2" max="2" width="15.375" style="1" customWidth="1"/>
    <col min="3" max="3" width="10.75390625" style="1" customWidth="1"/>
    <col min="4" max="4" width="11.625" style="1" customWidth="1"/>
    <col min="5" max="5" width="10.75390625" style="1" customWidth="1"/>
    <col min="6" max="6" width="10.00390625" style="1" customWidth="1"/>
    <col min="7" max="7" width="12.625" style="1" customWidth="1"/>
    <col min="8" max="16384" width="9.00390625" style="1" customWidth="1"/>
  </cols>
  <sheetData>
    <row r="1" spans="1:7" ht="18">
      <c r="A1" s="2" t="s">
        <v>127</v>
      </c>
      <c r="B1" s="2"/>
      <c r="C1" s="2"/>
      <c r="D1" s="2"/>
      <c r="E1" s="2"/>
      <c r="F1" s="2"/>
      <c r="G1" s="2"/>
    </row>
    <row r="2" spans="1:7" ht="14.25">
      <c r="A2" s="43" t="s">
        <v>128</v>
      </c>
      <c r="B2" s="4" t="s">
        <v>129</v>
      </c>
      <c r="C2" s="44" t="s">
        <v>130</v>
      </c>
      <c r="D2" s="45" t="s">
        <v>131</v>
      </c>
      <c r="E2" s="45" t="s">
        <v>132</v>
      </c>
      <c r="F2" s="46" t="s">
        <v>133</v>
      </c>
      <c r="G2" s="47" t="s">
        <v>134</v>
      </c>
    </row>
    <row r="3" spans="1:7" ht="14.25">
      <c r="A3" s="48"/>
      <c r="B3" s="7"/>
      <c r="C3" s="7" t="s">
        <v>53</v>
      </c>
      <c r="D3" s="10"/>
      <c r="E3" s="10"/>
      <c r="F3" s="49"/>
      <c r="G3" s="50" t="s">
        <v>135</v>
      </c>
    </row>
    <row r="4" spans="1:7" ht="14.25">
      <c r="A4" s="51">
        <v>1</v>
      </c>
      <c r="B4" s="12" t="s">
        <v>136</v>
      </c>
      <c r="C4" s="13">
        <v>2957760.97</v>
      </c>
      <c r="D4" s="52">
        <f>C4/'3、分部分项工程费'!C17</f>
        <v>0.040001606371457284</v>
      </c>
      <c r="E4" s="52">
        <f>C4/C12</f>
        <v>0.2333109934596492</v>
      </c>
      <c r="F4" s="53">
        <f>C4/'2、费用组成分析'!E19</f>
        <v>0.032351232445743464</v>
      </c>
      <c r="G4" s="54">
        <f>C4/'1、工程概况'!C4</f>
        <v>87.47821651868897</v>
      </c>
    </row>
    <row r="5" spans="1:7" ht="14.25">
      <c r="A5" s="55">
        <v>2</v>
      </c>
      <c r="B5" s="56" t="s">
        <v>137</v>
      </c>
      <c r="C5" s="17">
        <v>1251360.41</v>
      </c>
      <c r="D5" s="57">
        <f>C5/'3、分部分项工程费'!C17</f>
        <v>0.01692375653656874</v>
      </c>
      <c r="E5" s="57">
        <f>C5/C12</f>
        <v>0.09870849720258967</v>
      </c>
      <c r="F5" s="57">
        <f>C5/'2、费用组成分析'!E19</f>
        <v>0.013687059876684638</v>
      </c>
      <c r="G5" s="18">
        <f>C5/'1、工程概况'!C4</f>
        <v>37.01001466960847</v>
      </c>
    </row>
    <row r="6" spans="1:7" ht="14.25">
      <c r="A6" s="51">
        <v>3</v>
      </c>
      <c r="B6" s="29" t="s">
        <v>138</v>
      </c>
      <c r="C6" s="13">
        <v>9099.49</v>
      </c>
      <c r="D6" s="52">
        <f>C6/'3、分部分项工程费'!C17</f>
        <v>0.0001230641085783926</v>
      </c>
      <c r="E6" s="52">
        <f>C6/C12</f>
        <v>0.0007177764104028133</v>
      </c>
      <c r="F6" s="53">
        <f>C6/'2、费用组成分析'!E19</f>
        <v>9.952789258954829E-05</v>
      </c>
      <c r="G6" s="54">
        <f>C6/'1、工程概况'!C4</f>
        <v>0.26912491053313375</v>
      </c>
    </row>
    <row r="7" spans="1:7" ht="14.25">
      <c r="A7" s="55">
        <v>4</v>
      </c>
      <c r="B7" s="58" t="s">
        <v>139</v>
      </c>
      <c r="C7" s="17">
        <v>0</v>
      </c>
      <c r="D7" s="57">
        <f>C7/'3、分部分项工程费'!C17</f>
        <v>0</v>
      </c>
      <c r="E7" s="57">
        <f>C7/C12</f>
        <v>0</v>
      </c>
      <c r="F7" s="57">
        <f>C7/'2、费用组成分析'!E19</f>
        <v>0</v>
      </c>
      <c r="G7" s="18">
        <f>C7/'1、工程概况'!C4</f>
        <v>0</v>
      </c>
    </row>
    <row r="8" spans="1:7" ht="14.25">
      <c r="A8" s="51">
        <v>5</v>
      </c>
      <c r="B8" s="12" t="s">
        <v>140</v>
      </c>
      <c r="C8" s="13">
        <v>821730.6</v>
      </c>
      <c r="D8" s="52">
        <f>C8/'3、分部分项工程费'!C17</f>
        <v>0.011113319953160858</v>
      </c>
      <c r="E8" s="52">
        <f>C8/C12</f>
        <v>0.06481888989230715</v>
      </c>
      <c r="F8" s="53">
        <f>C8/'2、费用组成分析'!E19</f>
        <v>0.008987878979409293</v>
      </c>
      <c r="G8" s="54">
        <f>C8/'1、工程概况'!C4</f>
        <v>24.303359222037535</v>
      </c>
    </row>
    <row r="9" spans="1:7" ht="21">
      <c r="A9" s="55">
        <v>6</v>
      </c>
      <c r="B9" s="56" t="s">
        <v>141</v>
      </c>
      <c r="C9" s="17">
        <v>23943.8</v>
      </c>
      <c r="D9" s="57">
        <f>C9/'3、分部分项工程费'!C17</f>
        <v>0.0003238228079792732</v>
      </c>
      <c r="E9" s="57">
        <f>C9/C12</f>
        <v>0.0018887096766305453</v>
      </c>
      <c r="F9" s="57">
        <f>C9/'2、费用组成分析'!E19</f>
        <v>0.0002618911559423249</v>
      </c>
      <c r="G9" s="18">
        <f>C9/'1、工程概况'!C4</f>
        <v>0.7081576036484736</v>
      </c>
    </row>
    <row r="10" spans="1:7" ht="14.25">
      <c r="A10" s="51">
        <v>9</v>
      </c>
      <c r="B10" s="12" t="s">
        <v>142</v>
      </c>
      <c r="C10" s="13">
        <v>6751842.6</v>
      </c>
      <c r="D10" s="52">
        <f>C10/'3、分部分项工程费'!C17</f>
        <v>0.09131385284566679</v>
      </c>
      <c r="E10" s="52">
        <f>C10/C12</f>
        <v>0.5325917545964441</v>
      </c>
      <c r="F10" s="53">
        <f>C10/'2、费用组成分析'!E19</f>
        <v>0.07384992621282473</v>
      </c>
      <c r="G10" s="54">
        <f>C10/'1、工程概况'!C4</f>
        <v>199.69130529939605</v>
      </c>
    </row>
    <row r="11" spans="1:7" ht="14.25">
      <c r="A11" s="55">
        <v>10</v>
      </c>
      <c r="B11" s="56" t="s">
        <v>143</v>
      </c>
      <c r="C11" s="17">
        <v>861594.33</v>
      </c>
      <c r="D11" s="57">
        <f>C11/'3、分部分项工程费'!C17</f>
        <v>0.011652448453446007</v>
      </c>
      <c r="E11" s="57">
        <f>C11/C12</f>
        <v>0.06796337876197643</v>
      </c>
      <c r="F11" s="57">
        <f>C11/'2、费用组成分析'!E19</f>
        <v>0.009423898254957565</v>
      </c>
      <c r="G11" s="18">
        <f>C11/'1、工程概况'!C4</f>
        <v>25.48236186611616</v>
      </c>
    </row>
    <row r="12" spans="1:7" ht="15">
      <c r="A12" s="59">
        <v>11</v>
      </c>
      <c r="B12" s="60" t="s">
        <v>72</v>
      </c>
      <c r="C12" s="60">
        <f>SUM(C4:C11)</f>
        <v>12677332.2</v>
      </c>
      <c r="D12" s="61">
        <f>C12/'3、分部分项工程费'!C17</f>
        <v>0.17145187107685733</v>
      </c>
      <c r="E12" s="61">
        <f>C12/C12</f>
        <v>1</v>
      </c>
      <c r="F12" s="61">
        <f>SUM(F4:F11)</f>
        <v>0.13866141481815156</v>
      </c>
      <c r="G12" s="62">
        <f>SUM(G4:G11)</f>
        <v>374.9425400900288</v>
      </c>
    </row>
    <row r="13" spans="1:7" ht="18.75">
      <c r="A13" s="63" t="s">
        <v>144</v>
      </c>
      <c r="B13" s="2"/>
      <c r="C13" s="2"/>
      <c r="D13" s="2"/>
      <c r="E13" s="2"/>
      <c r="F13" s="2"/>
      <c r="G13" s="2"/>
    </row>
    <row r="14" spans="1:7" ht="14.25">
      <c r="A14" s="43" t="s">
        <v>128</v>
      </c>
      <c r="B14" s="4" t="s">
        <v>129</v>
      </c>
      <c r="C14" s="44" t="s">
        <v>130</v>
      </c>
      <c r="D14" s="4" t="s">
        <v>145</v>
      </c>
      <c r="E14" s="4" t="s">
        <v>146</v>
      </c>
      <c r="F14" s="64" t="s">
        <v>147</v>
      </c>
      <c r="G14" s="65" t="s">
        <v>52</v>
      </c>
    </row>
    <row r="15" spans="1:7" ht="21" customHeight="1">
      <c r="A15" s="48"/>
      <c r="B15" s="7"/>
      <c r="C15" s="7" t="s">
        <v>53</v>
      </c>
      <c r="D15" s="7"/>
      <c r="E15" s="7"/>
      <c r="F15" s="66"/>
      <c r="G15" s="67" t="s">
        <v>55</v>
      </c>
    </row>
    <row r="16" spans="1:7" ht="14.25">
      <c r="A16" s="51">
        <v>1</v>
      </c>
      <c r="B16" s="12" t="s">
        <v>148</v>
      </c>
      <c r="C16" s="31">
        <v>138422.78</v>
      </c>
      <c r="D16" s="68">
        <f>C16/'3、分部分项工程费'!C28</f>
        <v>0.008921273344417549</v>
      </c>
      <c r="E16" s="68">
        <f>C16/C23</f>
        <v>0.2157349975858489</v>
      </c>
      <c r="F16" s="69">
        <f>C16/'2、费用组成分析'!E32</f>
        <v>0.007584227739249844</v>
      </c>
      <c r="G16" s="70">
        <f>C16/'1、工程概况'!C4</f>
        <v>4.093967715031025</v>
      </c>
    </row>
    <row r="17" spans="1:7" ht="14.25">
      <c r="A17" s="51">
        <v>2</v>
      </c>
      <c r="B17" s="56" t="s">
        <v>149</v>
      </c>
      <c r="C17" s="31">
        <v>276046.97</v>
      </c>
      <c r="D17" s="68">
        <f>C17/'3、分部分项工程费'!C28</f>
        <v>0.017791077995025315</v>
      </c>
      <c r="E17" s="68">
        <f>C17/C23</f>
        <v>0.43022537480124945</v>
      </c>
      <c r="F17" s="69">
        <f>C17/'2、费用组成分析'!E32</f>
        <v>0.01512470048072918</v>
      </c>
      <c r="G17" s="70">
        <f>C17/'1、工程概况'!C4</f>
        <v>8.164316473142193</v>
      </c>
    </row>
    <row r="18" spans="1:7" ht="14.25">
      <c r="A18" s="51">
        <v>3</v>
      </c>
      <c r="B18" s="71" t="s">
        <v>150</v>
      </c>
      <c r="C18" s="31">
        <v>7188.72</v>
      </c>
      <c r="D18" s="68">
        <f>C18/'3、分部分项工程费'!C28</f>
        <v>0.00046330911802581424</v>
      </c>
      <c r="E18" s="68">
        <f>C18/C23</f>
        <v>0.011203780850560462</v>
      </c>
      <c r="F18" s="69">
        <f>C18/'2、费用组成分析'!E32</f>
        <v>0.0003938722342789254</v>
      </c>
      <c r="G18" s="70">
        <f>C18/'1、工程概况'!C4</f>
        <v>0.21261231418988863</v>
      </c>
    </row>
    <row r="19" spans="1:7" ht="14.25">
      <c r="A19" s="51">
        <v>4</v>
      </c>
      <c r="B19" s="71" t="s">
        <v>139</v>
      </c>
      <c r="C19" s="31">
        <v>11501.96</v>
      </c>
      <c r="D19" s="68">
        <f>C19/'3、分部分项工程费'!C28</f>
        <v>0.0007412951044369782</v>
      </c>
      <c r="E19" s="68">
        <f>C19/C23</f>
        <v>0.017926061829075607</v>
      </c>
      <c r="F19" s="69">
        <f>C19/'2、费用组成分析'!E32</f>
        <v>0.0006301960131688016</v>
      </c>
      <c r="G19" s="70">
        <f>C19/'1、工程概况'!C4</f>
        <v>0.3401799393104101</v>
      </c>
    </row>
    <row r="20" spans="1:7" ht="14.25">
      <c r="A20" s="51">
        <v>5</v>
      </c>
      <c r="B20" s="71" t="s">
        <v>151</v>
      </c>
      <c r="C20" s="31">
        <v>7188.72</v>
      </c>
      <c r="D20" s="68">
        <f>C20/'3、分部分项工程费'!C28</f>
        <v>0.00046330911802581424</v>
      </c>
      <c r="E20" s="68">
        <f>C20/C23</f>
        <v>0.011203780850560462</v>
      </c>
      <c r="F20" s="69">
        <f>C20/'2、费用组成分析'!E32</f>
        <v>0.0003938722342789254</v>
      </c>
      <c r="G20" s="70">
        <f>C20/'1、工程概况'!C4</f>
        <v>0.21261231418988863</v>
      </c>
    </row>
    <row r="21" spans="1:7" ht="14.25">
      <c r="A21" s="51">
        <v>6</v>
      </c>
      <c r="B21" s="12" t="s">
        <v>152</v>
      </c>
      <c r="C21" s="31">
        <v>158151.91</v>
      </c>
      <c r="D21" s="68">
        <f>C21/'3、分部分项工程费'!C28</f>
        <v>0.010192805108030074</v>
      </c>
      <c r="E21" s="68">
        <f>C21/C23</f>
        <v>0.24648328780889528</v>
      </c>
      <c r="F21" s="69">
        <f>C21/'2、费用组成分析'!E32</f>
        <v>0.008665192989458418</v>
      </c>
      <c r="G21" s="70">
        <f>C21/'1、工程概况'!C4</f>
        <v>4.677472982485197</v>
      </c>
    </row>
    <row r="22" spans="1:7" ht="14.25">
      <c r="A22" s="51">
        <v>7</v>
      </c>
      <c r="B22" s="58" t="s">
        <v>153</v>
      </c>
      <c r="C22" s="72">
        <v>43132.34</v>
      </c>
      <c r="D22" s="68">
        <f>C22/'3、分部分项工程费'!C28</f>
        <v>0.002779855997144074</v>
      </c>
      <c r="E22" s="68">
        <f>C22/C23</f>
        <v>0.06722271627380993</v>
      </c>
      <c r="F22" s="69">
        <f>C22/'2、费用组成分析'!E32</f>
        <v>0.0023632345014798547</v>
      </c>
      <c r="G22" s="70">
        <f>C22/'1、工程概况'!C4</f>
        <v>1.2756744766558024</v>
      </c>
    </row>
    <row r="23" spans="1:7" ht="15">
      <c r="A23" s="51">
        <v>8</v>
      </c>
      <c r="B23" s="73" t="s">
        <v>72</v>
      </c>
      <c r="C23" s="74">
        <f>SUM(C16:C22)</f>
        <v>641633.3999999999</v>
      </c>
      <c r="D23" s="75">
        <f>C23/'3、分部分项工程费'!C28</f>
        <v>0.04135292578510561</v>
      </c>
      <c r="E23" s="75">
        <f>SUM(E16:E22)</f>
        <v>1.0000000000000002</v>
      </c>
      <c r="F23" s="76">
        <f>C23/'2、费用组成分析'!E32</f>
        <v>0.035155296192643945</v>
      </c>
      <c r="G23" s="77">
        <f>SUM(G16:G22)</f>
        <v>18.976836215004404</v>
      </c>
    </row>
    <row r="24" spans="1:7" ht="15.75">
      <c r="A24" s="78"/>
      <c r="B24" s="78"/>
      <c r="C24" s="78"/>
      <c r="D24" s="78"/>
      <c r="E24" s="78"/>
      <c r="F24" s="78"/>
      <c r="G24" s="78"/>
    </row>
    <row r="25" spans="1:7" ht="15.75">
      <c r="A25" s="78"/>
      <c r="B25" s="78"/>
      <c r="C25" s="78"/>
      <c r="D25" s="78"/>
      <c r="E25" s="78"/>
      <c r="F25" s="78"/>
      <c r="G25" s="78"/>
    </row>
  </sheetData>
  <sheetProtection/>
  <mergeCells count="12">
    <mergeCell ref="A1:G1"/>
    <mergeCell ref="A13:G13"/>
    <mergeCell ref="A2:A3"/>
    <mergeCell ref="A14:A15"/>
    <mergeCell ref="B2:B3"/>
    <mergeCell ref="B14:B15"/>
    <mergeCell ref="D2:D3"/>
    <mergeCell ref="D14:D15"/>
    <mergeCell ref="E2:E3"/>
    <mergeCell ref="E14:E15"/>
    <mergeCell ref="F2:F3"/>
    <mergeCell ref="F14:F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F35" sqref="F35"/>
    </sheetView>
  </sheetViews>
  <sheetFormatPr defaultColWidth="9.00390625" defaultRowHeight="14.25"/>
  <cols>
    <col min="1" max="1" width="6.25390625" style="1" customWidth="1"/>
    <col min="2" max="2" width="13.875" style="1" customWidth="1"/>
    <col min="3" max="3" width="6.75390625" style="1" customWidth="1"/>
    <col min="4" max="4" width="10.625" style="1" customWidth="1"/>
    <col min="5" max="5" width="9.75390625" style="1" bestFit="1" customWidth="1"/>
    <col min="6" max="6" width="10.25390625" style="1" customWidth="1"/>
    <col min="7" max="7" width="11.875" style="1" customWidth="1"/>
    <col min="8" max="8" width="10.625" style="1" customWidth="1"/>
    <col min="9" max="16384" width="9.00390625" style="1" customWidth="1"/>
  </cols>
  <sheetData>
    <row r="1" spans="1:8" ht="28.5" customHeight="1">
      <c r="A1" s="2" t="s">
        <v>154</v>
      </c>
      <c r="B1" s="2"/>
      <c r="C1" s="2"/>
      <c r="D1" s="2"/>
      <c r="E1" s="2"/>
      <c r="F1" s="2"/>
      <c r="G1" s="2"/>
      <c r="H1" s="2"/>
    </row>
    <row r="2" spans="1:8" ht="14.25">
      <c r="A2" s="3" t="s">
        <v>155</v>
      </c>
      <c r="B2" s="4"/>
      <c r="C2" s="4"/>
      <c r="D2" s="4"/>
      <c r="E2" s="4"/>
      <c r="F2" s="4"/>
      <c r="G2" s="4"/>
      <c r="H2" s="5"/>
    </row>
    <row r="3" spans="1:8" ht="14.25">
      <c r="A3" s="6" t="s">
        <v>156</v>
      </c>
      <c r="B3" s="7" t="s">
        <v>49</v>
      </c>
      <c r="C3" s="7" t="s">
        <v>157</v>
      </c>
      <c r="D3" s="7" t="s">
        <v>158</v>
      </c>
      <c r="E3" s="7" t="s">
        <v>159</v>
      </c>
      <c r="F3" s="8" t="s">
        <v>160</v>
      </c>
      <c r="G3" s="7" t="s">
        <v>161</v>
      </c>
      <c r="H3" s="9" t="s">
        <v>162</v>
      </c>
    </row>
    <row r="4" spans="1:8" ht="24">
      <c r="A4" s="6"/>
      <c r="B4" s="7"/>
      <c r="C4" s="7"/>
      <c r="D4" s="7" t="s">
        <v>53</v>
      </c>
      <c r="E4" s="7"/>
      <c r="F4" s="10"/>
      <c r="G4" s="7" t="s">
        <v>55</v>
      </c>
      <c r="H4" s="9" t="s">
        <v>163</v>
      </c>
    </row>
    <row r="5" spans="1:8" ht="14.25">
      <c r="A5" s="11">
        <v>1</v>
      </c>
      <c r="B5" s="12" t="s">
        <v>164</v>
      </c>
      <c r="C5" s="12" t="s">
        <v>165</v>
      </c>
      <c r="D5" s="13">
        <v>13725873.28</v>
      </c>
      <c r="E5" s="13">
        <v>144060.09724</v>
      </c>
      <c r="F5" s="13">
        <f>D5/E5</f>
        <v>95.2788006045358</v>
      </c>
      <c r="G5" s="13">
        <f>D5/'1、工程概况'!C4</f>
        <v>405.9540060452983</v>
      </c>
      <c r="H5" s="14">
        <f>E5/'1、工程概况'!C4*100</f>
        <v>426.06960149535365</v>
      </c>
    </row>
    <row r="6" spans="1:8" ht="14.25">
      <c r="A6" s="15">
        <v>2</v>
      </c>
      <c r="B6" s="16" t="s">
        <v>166</v>
      </c>
      <c r="C6" s="17" t="s">
        <v>167</v>
      </c>
      <c r="D6" s="17">
        <v>36841.380000000005</v>
      </c>
      <c r="E6" s="17">
        <v>58295.375007999995</v>
      </c>
      <c r="F6" s="17">
        <f>D6/E6</f>
        <v>0.63197775114997</v>
      </c>
      <c r="G6" s="17">
        <f>D6/'1、工程概况'!C4</f>
        <v>1.0896141538061128</v>
      </c>
      <c r="H6" s="18">
        <f>E6/'1、工程概况'!C4*100</f>
        <v>172.41337243651546</v>
      </c>
    </row>
    <row r="7" spans="1:8" ht="14.25">
      <c r="A7" s="11">
        <v>3</v>
      </c>
      <c r="B7" s="12" t="s">
        <v>168</v>
      </c>
      <c r="C7" s="12" t="s">
        <v>169</v>
      </c>
      <c r="D7" s="13">
        <v>0</v>
      </c>
      <c r="E7" s="13">
        <v>0</v>
      </c>
      <c r="F7" s="13" t="e">
        <f>D7/E7</f>
        <v>#DIV/0!</v>
      </c>
      <c r="G7" s="13">
        <f>D7/'1、工程概况'!C4</f>
        <v>0</v>
      </c>
      <c r="H7" s="14">
        <f>E7/'1、工程概况'!C4*100</f>
        <v>0</v>
      </c>
    </row>
    <row r="8" spans="1:8" ht="14.25">
      <c r="A8" s="15">
        <v>4</v>
      </c>
      <c r="B8" s="17" t="s">
        <v>170</v>
      </c>
      <c r="C8" s="17" t="s">
        <v>169</v>
      </c>
      <c r="D8" s="17">
        <v>657862.43</v>
      </c>
      <c r="E8" s="17">
        <v>297.709546</v>
      </c>
      <c r="F8" s="17">
        <f aca="true" t="shared" si="0" ref="F8:F17">D8/E8</f>
        <v>2209.7458373068093</v>
      </c>
      <c r="G8" s="17">
        <f>D8/'1、工程概况'!C4</f>
        <v>19.456823142490403</v>
      </c>
      <c r="H8" s="18">
        <f>E8/'1、工程概况'!C4*100</f>
        <v>0.8805004998314178</v>
      </c>
    </row>
    <row r="9" spans="1:8" ht="14.25">
      <c r="A9" s="11">
        <v>5</v>
      </c>
      <c r="B9" s="12" t="s">
        <v>171</v>
      </c>
      <c r="C9" s="12" t="s">
        <v>172</v>
      </c>
      <c r="D9" s="13">
        <v>72416.38</v>
      </c>
      <c r="E9" s="13">
        <v>931.759958</v>
      </c>
      <c r="F9" s="13">
        <f t="shared" si="0"/>
        <v>77.71999577599364</v>
      </c>
      <c r="G9" s="13">
        <f>D9/'1、工程概况'!C4</f>
        <v>2.1417740761991517</v>
      </c>
      <c r="H9" s="14">
        <f>E9/'1、工程概况'!C4*100</f>
        <v>2.7557568098333696</v>
      </c>
    </row>
    <row r="10" spans="1:8" ht="22.5">
      <c r="A10" s="15">
        <v>6</v>
      </c>
      <c r="B10" s="16" t="s">
        <v>173</v>
      </c>
      <c r="C10" s="16" t="s">
        <v>174</v>
      </c>
      <c r="D10" s="17">
        <v>197389.1</v>
      </c>
      <c r="E10" s="17">
        <v>619.97958</v>
      </c>
      <c r="F10" s="17">
        <f t="shared" si="0"/>
        <v>318.3800021284572</v>
      </c>
      <c r="G10" s="17">
        <f>D10/'1、工程概况'!C4</f>
        <v>5.8379451900838175</v>
      </c>
      <c r="H10" s="18">
        <f>E10/'1、工程概况'!C4*100</f>
        <v>1.8336406655743331</v>
      </c>
    </row>
    <row r="11" spans="1:8" ht="14.25">
      <c r="A11" s="11">
        <v>7</v>
      </c>
      <c r="B11" s="12" t="s">
        <v>175</v>
      </c>
      <c r="C11" s="12" t="s">
        <v>176</v>
      </c>
      <c r="D11" s="13">
        <v>159827.91</v>
      </c>
      <c r="E11" s="13">
        <v>900.611098</v>
      </c>
      <c r="F11" s="13">
        <f t="shared" si="0"/>
        <v>177.46606760113454</v>
      </c>
      <c r="G11" s="13">
        <f>D11/'1、工程概况'!C4</f>
        <v>4.727042062736237</v>
      </c>
      <c r="H11" s="14">
        <f>E11/'1、工程概况'!C4*100</f>
        <v>2.663631491153871</v>
      </c>
    </row>
    <row r="12" spans="1:8" ht="14.25">
      <c r="A12" s="15">
        <v>8</v>
      </c>
      <c r="B12" s="17" t="s">
        <v>177</v>
      </c>
      <c r="C12" s="17" t="s">
        <v>176</v>
      </c>
      <c r="D12" s="17">
        <v>0</v>
      </c>
      <c r="E12" s="17">
        <v>0</v>
      </c>
      <c r="F12" s="17" t="e">
        <f t="shared" si="0"/>
        <v>#DIV/0!</v>
      </c>
      <c r="G12" s="17">
        <f>D12/'1、工程概况'!C4</f>
        <v>0</v>
      </c>
      <c r="H12" s="18">
        <f>E12/'1、工程概况'!C4*100</f>
        <v>0</v>
      </c>
    </row>
    <row r="13" spans="1:8" ht="14.25">
      <c r="A13" s="11">
        <v>9</v>
      </c>
      <c r="B13" s="12" t="s">
        <v>178</v>
      </c>
      <c r="C13" s="12" t="s">
        <v>169</v>
      </c>
      <c r="D13" s="13">
        <v>28680938.810000006</v>
      </c>
      <c r="E13" s="13">
        <v>48401.114436</v>
      </c>
      <c r="F13" s="13">
        <f t="shared" si="0"/>
        <v>592.5677361814538</v>
      </c>
      <c r="G13" s="13">
        <f>D13/'1、工程概况'!C4</f>
        <v>848.2623851718653</v>
      </c>
      <c r="H13" s="14">
        <f>E13/'1、工程概况'!C4*100</f>
        <v>143.1502819640713</v>
      </c>
    </row>
    <row r="14" spans="1:8" ht="14.25">
      <c r="A14" s="19">
        <v>10</v>
      </c>
      <c r="B14" s="17" t="s">
        <v>179</v>
      </c>
      <c r="C14" s="17" t="s">
        <v>167</v>
      </c>
      <c r="D14" s="17">
        <v>703.08</v>
      </c>
      <c r="E14" s="17">
        <v>172.3238</v>
      </c>
      <c r="F14" s="17">
        <f t="shared" si="0"/>
        <v>4.079993593456041</v>
      </c>
      <c r="G14" s="17">
        <f>D14/'1、工程概况'!C4</f>
        <v>0.020794170013664032</v>
      </c>
      <c r="H14" s="18">
        <f>E14/'1、工程概况'!C4*100</f>
        <v>0.5096618300336573</v>
      </c>
    </row>
    <row r="15" spans="1:8" ht="14.25">
      <c r="A15" s="20">
        <v>11</v>
      </c>
      <c r="B15" s="12" t="s">
        <v>180</v>
      </c>
      <c r="C15" s="12" t="s">
        <v>181</v>
      </c>
      <c r="D15" s="13">
        <v>784143.16</v>
      </c>
      <c r="E15" s="13">
        <v>21589.84476</v>
      </c>
      <c r="F15" s="13">
        <v>42</v>
      </c>
      <c r="G15" s="13">
        <f>D15/'1、工程概况'!C4</f>
        <v>23.191679729322065</v>
      </c>
      <c r="H15" s="14">
        <f>E15/'1、工程概况'!C4*100</f>
        <v>63.853743885198476</v>
      </c>
    </row>
    <row r="16" spans="1:8" ht="14.25">
      <c r="A16" s="19">
        <v>12</v>
      </c>
      <c r="B16" s="17" t="s">
        <v>182</v>
      </c>
      <c r="C16" s="17" t="s">
        <v>167</v>
      </c>
      <c r="D16" s="17">
        <v>42202.48</v>
      </c>
      <c r="E16" s="17">
        <v>9036.93362</v>
      </c>
      <c r="F16" s="17">
        <f t="shared" si="0"/>
        <v>4.669999999402453</v>
      </c>
      <c r="G16" s="17">
        <f>D16/'1、工程概况'!C4</f>
        <v>1.248173101380008</v>
      </c>
      <c r="H16" s="18">
        <f>E16/'1、工程概况'!C4*100</f>
        <v>26.727475407702727</v>
      </c>
    </row>
    <row r="17" spans="1:8" ht="15">
      <c r="A17" s="20">
        <v>13</v>
      </c>
      <c r="B17" s="12" t="s">
        <v>183</v>
      </c>
      <c r="C17" s="12" t="s">
        <v>176</v>
      </c>
      <c r="D17" s="13">
        <v>13729459.219999999</v>
      </c>
      <c r="E17" s="13">
        <v>3735.8299099999995</v>
      </c>
      <c r="F17" s="13">
        <f t="shared" si="0"/>
        <v>3675.076101095834</v>
      </c>
      <c r="G17" s="13">
        <f>D17/'1、工程概况'!C4</f>
        <v>406.060063173959</v>
      </c>
      <c r="H17" s="14">
        <f>E17/'1、工程概况'!C4*100</f>
        <v>11.049024618915512</v>
      </c>
    </row>
    <row r="18" spans="1:8" ht="15">
      <c r="A18" s="21" t="s">
        <v>184</v>
      </c>
      <c r="B18" s="22"/>
      <c r="C18" s="22"/>
      <c r="D18" s="22"/>
      <c r="E18" s="22"/>
      <c r="F18" s="22"/>
      <c r="G18" s="22"/>
      <c r="H18" s="23"/>
    </row>
    <row r="19" spans="1:8" ht="14.25">
      <c r="A19" s="24" t="s">
        <v>156</v>
      </c>
      <c r="B19" s="10" t="s">
        <v>49</v>
      </c>
      <c r="C19" s="10" t="s">
        <v>157</v>
      </c>
      <c r="D19" s="10" t="s">
        <v>158</v>
      </c>
      <c r="E19" s="10" t="s">
        <v>159</v>
      </c>
      <c r="F19" s="25" t="s">
        <v>160</v>
      </c>
      <c r="G19" s="10" t="s">
        <v>161</v>
      </c>
      <c r="H19" s="26" t="s">
        <v>162</v>
      </c>
    </row>
    <row r="20" spans="1:8" ht="24">
      <c r="A20" s="27"/>
      <c r="B20" s="7"/>
      <c r="C20" s="7"/>
      <c r="D20" s="7" t="s">
        <v>53</v>
      </c>
      <c r="E20" s="7"/>
      <c r="F20" s="28"/>
      <c r="G20" s="7" t="s">
        <v>55</v>
      </c>
      <c r="H20" s="9" t="s">
        <v>163</v>
      </c>
    </row>
    <row r="21" spans="1:8" ht="14.25">
      <c r="A21" s="20">
        <v>1</v>
      </c>
      <c r="B21" s="29" t="s">
        <v>185</v>
      </c>
      <c r="C21" s="29" t="s">
        <v>186</v>
      </c>
      <c r="D21" s="30">
        <v>1655863.5</v>
      </c>
      <c r="E21" s="30">
        <v>58896.5</v>
      </c>
      <c r="F21" s="31">
        <f>D21/E21</f>
        <v>28.11480308677086</v>
      </c>
      <c r="G21" s="31">
        <f>D21/'1、工程概况'!C4</f>
        <v>48.97352668035041</v>
      </c>
      <c r="H21" s="32">
        <f>E21/'1、工程概况'!C4*100</f>
        <v>174.19124910533134</v>
      </c>
    </row>
    <row r="22" spans="1:8" ht="14.25">
      <c r="A22" s="33">
        <v>2</v>
      </c>
      <c r="B22" s="34" t="s">
        <v>187</v>
      </c>
      <c r="C22" s="29" t="s">
        <v>188</v>
      </c>
      <c r="D22" s="30">
        <v>5877.09</v>
      </c>
      <c r="E22" s="30">
        <v>1578</v>
      </c>
      <c r="F22" s="31">
        <f>D22/E22</f>
        <v>3.7243916349809885</v>
      </c>
      <c r="G22" s="31">
        <f>D22/'1、工程概况'!C4</f>
        <v>0.17381977676168392</v>
      </c>
      <c r="H22" s="32">
        <f>E22/'1、工程概况'!C4*100</f>
        <v>4.667064954423656</v>
      </c>
    </row>
    <row r="23" spans="1:8" ht="14.25">
      <c r="A23" s="20">
        <v>3</v>
      </c>
      <c r="B23" s="29" t="s">
        <v>189</v>
      </c>
      <c r="C23" s="12" t="s">
        <v>186</v>
      </c>
      <c r="D23" s="30">
        <v>245156.3</v>
      </c>
      <c r="E23" s="30">
        <v>115326.5</v>
      </c>
      <c r="F23" s="31">
        <f>D23/E23</f>
        <v>2.1257586070851016</v>
      </c>
      <c r="G23" s="31">
        <f>D23/'1、工程概况'!C4</f>
        <v>7.250699468226692</v>
      </c>
      <c r="H23" s="32">
        <f>E23/'1、工程概况'!C4*100</f>
        <v>341.08762133481605</v>
      </c>
    </row>
    <row r="24" spans="1:8" ht="15">
      <c r="A24" s="35">
        <v>4</v>
      </c>
      <c r="B24" s="36" t="s">
        <v>190</v>
      </c>
      <c r="C24" s="36" t="s">
        <v>191</v>
      </c>
      <c r="D24" s="37">
        <v>5436.69</v>
      </c>
      <c r="E24" s="37">
        <v>229.13</v>
      </c>
      <c r="F24" s="38">
        <f>D24/E24</f>
        <v>23.727534587352157</v>
      </c>
      <c r="G24" s="38">
        <f>D24/'1、工程概况'!C4</f>
        <v>0.16079458407519356</v>
      </c>
      <c r="H24" s="39">
        <f>E24/'1、工程概况'!C4*100</f>
        <v>0.6776708447446719</v>
      </c>
    </row>
    <row r="25" ht="14.25" customHeight="1">
      <c r="A25" s="40" t="s">
        <v>192</v>
      </c>
    </row>
    <row r="26" spans="1:8" ht="15.75">
      <c r="A26" s="41" t="s">
        <v>193</v>
      </c>
      <c r="B26" s="42"/>
      <c r="C26" s="42"/>
      <c r="D26" s="42"/>
      <c r="E26" s="42"/>
      <c r="F26" s="42"/>
      <c r="G26" s="42"/>
      <c r="H26" s="42"/>
    </row>
    <row r="27" spans="1:8" ht="15.75">
      <c r="A27" s="42" t="s">
        <v>194</v>
      </c>
      <c r="B27" s="42"/>
      <c r="C27" s="42"/>
      <c r="D27" s="42"/>
      <c r="E27" s="42"/>
      <c r="F27" s="42"/>
      <c r="G27" s="42"/>
      <c r="H27" s="42"/>
    </row>
  </sheetData>
  <sheetProtection/>
  <mergeCells count="15">
    <mergeCell ref="A1:H1"/>
    <mergeCell ref="A2:H2"/>
    <mergeCell ref="A18:H18"/>
    <mergeCell ref="A26:H26"/>
    <mergeCell ref="A27:H27"/>
    <mergeCell ref="A3:A4"/>
    <mergeCell ref="A19:A20"/>
    <mergeCell ref="B3:B4"/>
    <mergeCell ref="B19:B20"/>
    <mergeCell ref="C3:C4"/>
    <mergeCell ref="C19:C20"/>
    <mergeCell ref="E3:E4"/>
    <mergeCell ref="E19:E20"/>
    <mergeCell ref="F3:F4"/>
    <mergeCell ref="F19:F2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wl</cp:lastModifiedBy>
  <cp:lastPrinted>2013-06-16T01:54:08Z</cp:lastPrinted>
  <dcterms:created xsi:type="dcterms:W3CDTF">2008-11-14T08:36:32Z</dcterms:created>
  <dcterms:modified xsi:type="dcterms:W3CDTF">2019-06-20T02:22:48Z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