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、工程概况" sheetId="1" r:id="rId1"/>
    <sheet name="2、费用组成分析" sheetId="2" r:id="rId2"/>
    <sheet name="3、分部分项工程费" sheetId="3" r:id="rId3"/>
    <sheet name="4措施项目费" sheetId="4" r:id="rId4"/>
    <sheet name="5工料分析表" sheetId="5" r:id="rId5"/>
  </sheets>
  <definedNames/>
  <calcPr fullCalcOnLoad="1"/>
</workbook>
</file>

<file path=xl/sharedStrings.xml><?xml version="1.0" encoding="utf-8"?>
<sst xmlns="http://schemas.openxmlformats.org/spreadsheetml/2006/main" count="265" uniqueCount="204">
  <si>
    <t>某工业厂房工程量清单计价典型案例指标分析表</t>
  </si>
  <si>
    <r>
      <rPr>
        <b/>
        <sz val="13.5"/>
        <color indexed="8"/>
        <rFont val="宋体"/>
        <family val="0"/>
      </rPr>
      <t>一、建筑安装工程概况与特征表</t>
    </r>
    <r>
      <rPr>
        <b/>
        <sz val="13.5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</si>
  <si>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工程概况</t>
    </r>
  </si>
  <si>
    <r>
      <rPr>
        <sz val="9"/>
        <color indexed="8"/>
        <rFont val="宋体"/>
        <family val="0"/>
      </rPr>
      <t>总建筑面积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</si>
  <si>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地上层数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</si>
  <si>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标准层高</t>
    </r>
    <r>
      <rPr>
        <sz val="9"/>
        <color indexed="8"/>
        <rFont val="Times New Roman"/>
        <family val="1"/>
      </rPr>
      <t>(m)</t>
    </r>
  </si>
  <si>
    <r>
      <t>底层</t>
    </r>
    <r>
      <rPr>
        <sz val="9"/>
        <color indexed="8"/>
        <rFont val="Times New Roman"/>
        <family val="1"/>
      </rPr>
      <t>4.2m,</t>
    </r>
    <r>
      <rPr>
        <sz val="9"/>
        <color indexed="8"/>
        <rFont val="宋体"/>
        <family val="0"/>
      </rPr>
      <t>其余层</t>
    </r>
    <r>
      <rPr>
        <sz val="9"/>
        <color indexed="8"/>
        <rFont val="Times New Roman"/>
        <family val="1"/>
      </rPr>
      <t>3.6m</t>
    </r>
  </si>
  <si>
    <r>
      <rPr>
        <sz val="9"/>
        <color indexed="8"/>
        <rFont val="宋体"/>
        <family val="0"/>
      </rPr>
      <t>其中：地下室建筑面积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</si>
  <si>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地下层数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</si>
  <si>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檐高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</si>
  <si>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结构类型</t>
    </r>
  </si>
  <si>
    <t>框架结构</t>
  </si>
  <si>
    <r>
      <rPr>
        <sz val="9"/>
        <color indexed="8"/>
        <rFont val="宋体"/>
        <family val="0"/>
      </rPr>
      <t>工程用途</t>
    </r>
  </si>
  <si>
    <t>厂房</t>
  </si>
  <si>
    <r>
      <rPr>
        <sz val="9"/>
        <color indexed="8"/>
        <rFont val="宋体"/>
        <family val="0"/>
      </rPr>
      <t>投资性质</t>
    </r>
  </si>
  <si>
    <t>自筹资金</t>
  </si>
  <si>
    <r>
      <rPr>
        <sz val="9"/>
        <color indexed="8"/>
        <rFont val="宋体"/>
        <family val="0"/>
      </rPr>
      <t>开工时间</t>
    </r>
  </si>
  <si>
    <r>
      <rPr>
        <sz val="9"/>
        <color indexed="8"/>
        <rFont val="宋体"/>
        <family val="0"/>
      </rPr>
      <t>竣工时间</t>
    </r>
  </si>
  <si>
    <r>
      <rPr>
        <sz val="9"/>
        <color indexed="8"/>
        <rFont val="宋体"/>
        <family val="0"/>
      </rPr>
      <t>工程所在地</t>
    </r>
  </si>
  <si>
    <t>南通</t>
  </si>
  <si>
    <r>
      <rPr>
        <sz val="9"/>
        <color indexed="8"/>
        <rFont val="宋体"/>
        <family val="0"/>
      </rPr>
      <t>土建工程特征</t>
    </r>
  </si>
  <si>
    <r>
      <rPr>
        <sz val="9"/>
        <color indexed="8"/>
        <rFont val="宋体"/>
        <family val="0"/>
      </rPr>
      <t>基础</t>
    </r>
  </si>
  <si>
    <r>
      <t>承台基础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基础连梁</t>
    </r>
  </si>
  <si>
    <r>
      <rPr>
        <sz val="9"/>
        <color indexed="8"/>
        <rFont val="宋体"/>
        <family val="0"/>
      </rPr>
      <t>楼地面</t>
    </r>
  </si>
  <si>
    <t>水泥砂浆楼地面，细石混凝土楼地面</t>
  </si>
  <si>
    <r>
      <rPr>
        <sz val="9"/>
        <color indexed="8"/>
        <rFont val="宋体"/>
        <family val="0"/>
      </rPr>
      <t>外墙</t>
    </r>
  </si>
  <si>
    <r>
      <t>240</t>
    </r>
    <r>
      <rPr>
        <sz val="9"/>
        <color indexed="8"/>
        <rFont val="宋体"/>
        <family val="0"/>
      </rPr>
      <t>厚</t>
    </r>
    <r>
      <rPr>
        <sz val="9"/>
        <color indexed="8"/>
        <rFont val="Times New Roman"/>
        <family val="1"/>
      </rPr>
      <t>A5.0(B06)</t>
    </r>
    <r>
      <rPr>
        <sz val="9"/>
        <color indexed="8"/>
        <rFont val="宋体"/>
        <family val="0"/>
      </rPr>
      <t>砂加气混凝土砌块</t>
    </r>
  </si>
  <si>
    <r>
      <rPr>
        <sz val="9"/>
        <color indexed="8"/>
        <rFont val="宋体"/>
        <family val="0"/>
      </rPr>
      <t>内墙</t>
    </r>
  </si>
  <si>
    <r>
      <rPr>
        <sz val="9"/>
        <color indexed="8"/>
        <rFont val="宋体"/>
        <family val="0"/>
      </rPr>
      <t>外墙面</t>
    </r>
  </si>
  <si>
    <t>外墙真石漆</t>
  </si>
  <si>
    <r>
      <rPr>
        <sz val="9"/>
        <color indexed="8"/>
        <rFont val="宋体"/>
        <family val="0"/>
      </rPr>
      <t>内墙面</t>
    </r>
  </si>
  <si>
    <t>白水泥腻子，楼梯间墙面刷乳胶漆</t>
  </si>
  <si>
    <r>
      <rPr>
        <sz val="9"/>
        <color indexed="8"/>
        <rFont val="宋体"/>
        <family val="0"/>
      </rPr>
      <t>天棚</t>
    </r>
  </si>
  <si>
    <t>白水泥腻子，楼梯间天棚刷乳胶漆</t>
  </si>
  <si>
    <r>
      <rPr>
        <sz val="9"/>
        <color indexed="8"/>
        <rFont val="宋体"/>
        <family val="0"/>
      </rPr>
      <t>柱、梁、板</t>
    </r>
  </si>
  <si>
    <t>C30</t>
  </si>
  <si>
    <r>
      <rPr>
        <sz val="9"/>
        <color indexed="8"/>
        <rFont val="宋体"/>
        <family val="0"/>
      </rPr>
      <t>屋面</t>
    </r>
  </si>
  <si>
    <t>倒置式保温平屋面</t>
  </si>
  <si>
    <r>
      <rPr>
        <sz val="9"/>
        <color indexed="8"/>
        <rFont val="宋体"/>
        <family val="0"/>
      </rPr>
      <t>门窗</t>
    </r>
  </si>
  <si>
    <t>断热铝合金门窗，甲级防火门</t>
  </si>
  <si>
    <r>
      <rPr>
        <sz val="9"/>
        <color indexed="8"/>
        <rFont val="宋体"/>
        <family val="0"/>
      </rPr>
      <t>安装工程特征</t>
    </r>
  </si>
  <si>
    <r>
      <rPr>
        <sz val="9"/>
        <color indexed="8"/>
        <rFont val="宋体"/>
        <family val="0"/>
      </rPr>
      <t>给排水</t>
    </r>
  </si>
  <si>
    <r>
      <t>钢钢塑复合管、</t>
    </r>
    <r>
      <rPr>
        <sz val="9"/>
        <color indexed="8"/>
        <rFont val="Times New Roman"/>
        <family val="1"/>
      </rPr>
      <t>PP-R</t>
    </r>
    <r>
      <rPr>
        <sz val="9"/>
        <color indexed="8"/>
        <rFont val="宋体"/>
        <family val="0"/>
      </rPr>
      <t>给水、</t>
    </r>
    <r>
      <rPr>
        <sz val="9"/>
        <color indexed="8"/>
        <rFont val="Times New Roman"/>
        <family val="1"/>
      </rPr>
      <t>UPVC</t>
    </r>
    <r>
      <rPr>
        <sz val="9"/>
        <color indexed="8"/>
        <rFont val="宋体"/>
        <family val="0"/>
      </rPr>
      <t>排水管、卫生洁具</t>
    </r>
  </si>
  <si>
    <r>
      <rPr>
        <sz val="9"/>
        <color indexed="8"/>
        <rFont val="宋体"/>
        <family val="0"/>
      </rPr>
      <t>电气</t>
    </r>
  </si>
  <si>
    <t>照明、应急照明、动力、配管、灯具、开关、防雷、接地</t>
  </si>
  <si>
    <r>
      <rPr>
        <sz val="9"/>
        <color indexed="8"/>
        <rFont val="宋体"/>
        <family val="0"/>
      </rPr>
      <t>暖通</t>
    </r>
  </si>
  <si>
    <t>镀锌铁皮风管、风机、风口、风阀等</t>
  </si>
  <si>
    <r>
      <rPr>
        <sz val="9"/>
        <color indexed="8"/>
        <rFont val="宋体"/>
        <family val="0"/>
      </rPr>
      <t>智能</t>
    </r>
  </si>
  <si>
    <t>消火栓、自动喷淋、火灾报警</t>
  </si>
  <si>
    <r>
      <rPr>
        <b/>
        <sz val="13.5"/>
        <color indexed="8"/>
        <rFont val="宋体"/>
        <family val="0"/>
      </rPr>
      <t>二、建筑安装工程费用组成分析表</t>
    </r>
  </si>
  <si>
    <r>
      <rPr>
        <sz val="9"/>
        <color indexed="8"/>
        <rFont val="宋体"/>
        <family val="0"/>
      </rPr>
      <t>项目名称</t>
    </r>
  </si>
  <si>
    <r>
      <rPr>
        <sz val="9"/>
        <color indexed="8"/>
        <rFont val="宋体"/>
        <family val="0"/>
      </rPr>
      <t>造价</t>
    </r>
  </si>
  <si>
    <r>
      <rPr>
        <sz val="9"/>
        <color indexed="8"/>
        <rFont val="宋体"/>
        <family val="0"/>
      </rPr>
      <t>占总造价</t>
    </r>
  </si>
  <si>
    <r>
      <rPr>
        <sz val="9"/>
        <color indexed="8"/>
        <rFont val="宋体"/>
        <family val="0"/>
      </rPr>
      <t>平米造价</t>
    </r>
  </si>
  <si>
    <r>
      <t>(</t>
    </r>
    <r>
      <rPr>
        <sz val="9"/>
        <color indexed="8"/>
        <rFont val="宋体"/>
        <family val="0"/>
      </rPr>
      <t>单位：元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</si>
  <si>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比例</t>
    </r>
    <r>
      <rPr>
        <sz val="9"/>
        <color indexed="8"/>
        <rFont val="Times New Roman"/>
        <family val="1"/>
      </rPr>
      <t>(%)</t>
    </r>
  </si>
  <si>
    <r>
      <t>(</t>
    </r>
    <r>
      <rPr>
        <sz val="9"/>
        <color indexed="8"/>
        <rFont val="宋体"/>
        <family val="0"/>
      </rPr>
      <t>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</si>
  <si>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工程总造价</t>
    </r>
  </si>
  <si>
    <r>
      <rPr>
        <sz val="9"/>
        <color indexed="8"/>
        <rFont val="宋体"/>
        <family val="0"/>
      </rPr>
      <t>土建工程</t>
    </r>
  </si>
  <si>
    <r>
      <rPr>
        <sz val="9"/>
        <color indexed="8"/>
        <rFont val="宋体"/>
        <family val="0"/>
      </rPr>
      <t>安装工程</t>
    </r>
  </si>
  <si>
    <r>
      <rPr>
        <sz val="9"/>
        <color indexed="8"/>
        <rFont val="宋体"/>
        <family val="0"/>
      </rPr>
      <t>总计</t>
    </r>
  </si>
  <si>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</si>
  <si>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一</t>
    </r>
  </si>
  <si>
    <r>
      <rPr>
        <sz val="9"/>
        <color indexed="8"/>
        <rFont val="宋体"/>
        <family val="0"/>
      </rPr>
      <t>分部分项工程费</t>
    </r>
  </si>
  <si>
    <r>
      <rPr>
        <sz val="9"/>
        <color indexed="8"/>
        <rFont val="宋体"/>
        <family val="0"/>
      </rPr>
      <t>二</t>
    </r>
  </si>
  <si>
    <r>
      <rPr>
        <sz val="9"/>
        <color indexed="8"/>
        <rFont val="宋体"/>
        <family val="0"/>
      </rPr>
      <t>措施项目费</t>
    </r>
  </si>
  <si>
    <r>
      <rPr>
        <sz val="9"/>
        <color indexed="8"/>
        <rFont val="宋体"/>
        <family val="0"/>
      </rPr>
      <t>三</t>
    </r>
  </si>
  <si>
    <r>
      <rPr>
        <sz val="9"/>
        <color indexed="8"/>
        <rFont val="宋体"/>
        <family val="0"/>
      </rPr>
      <t>其他项目费</t>
    </r>
  </si>
  <si>
    <r>
      <rPr>
        <sz val="9"/>
        <color indexed="8"/>
        <rFont val="宋体"/>
        <family val="0"/>
      </rPr>
      <t>四</t>
    </r>
  </si>
  <si>
    <r>
      <rPr>
        <sz val="9"/>
        <color indexed="8"/>
        <rFont val="宋体"/>
        <family val="0"/>
      </rPr>
      <t>规费</t>
    </r>
  </si>
  <si>
    <r>
      <rPr>
        <sz val="9"/>
        <color indexed="8"/>
        <rFont val="宋体"/>
        <family val="0"/>
      </rPr>
      <t>五</t>
    </r>
  </si>
  <si>
    <r>
      <rPr>
        <sz val="9"/>
        <color indexed="8"/>
        <rFont val="宋体"/>
        <family val="0"/>
      </rPr>
      <t>税金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</si>
  <si>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</si>
  <si>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安装工程部分</t>
    </r>
  </si>
  <si>
    <r>
      <rPr>
        <sz val="9"/>
        <color indexed="8"/>
        <rFont val="宋体"/>
        <family val="0"/>
      </rPr>
      <t>安装分部分项工程费用</t>
    </r>
  </si>
  <si>
    <t>机械设备安装工程</t>
  </si>
  <si>
    <t>电气设备安装工程</t>
  </si>
  <si>
    <t>消防工程</t>
  </si>
  <si>
    <t>给排水、采暖、燃气工程</t>
  </si>
  <si>
    <t>通风空调工程</t>
  </si>
  <si>
    <t>自动化控制仪表安装工程</t>
  </si>
  <si>
    <t>通讯设备及线路工程</t>
  </si>
  <si>
    <r>
      <rPr>
        <sz val="9"/>
        <color indexed="8"/>
        <rFont val="宋体"/>
        <family val="0"/>
      </rPr>
      <t>安装工程造价组成</t>
    </r>
  </si>
  <si>
    <r>
      <rPr>
        <b/>
        <sz val="13.5"/>
        <color indexed="8"/>
        <rFont val="宋体"/>
        <family val="0"/>
      </rPr>
      <t>三、土建与装饰工程分部分项工程费指标</t>
    </r>
  </si>
  <si>
    <r>
      <rPr>
        <sz val="9"/>
        <color indexed="8"/>
        <rFont val="宋体"/>
        <family val="0"/>
      </rPr>
      <t>分部名称</t>
    </r>
  </si>
  <si>
    <r>
      <rPr>
        <sz val="9"/>
        <color indexed="8"/>
        <rFont val="宋体"/>
        <family val="0"/>
      </rPr>
      <t>分部分项工程费用
（元）</t>
    </r>
  </si>
  <si>
    <r>
      <rPr>
        <sz val="9"/>
        <color indexed="8"/>
        <rFont val="宋体"/>
        <family val="0"/>
      </rPr>
      <t>平米造价
（费用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建筑面积）</t>
    </r>
  </si>
  <si>
    <r>
      <rPr>
        <sz val="9"/>
        <color indexed="8"/>
        <rFont val="宋体"/>
        <family val="0"/>
      </rPr>
      <t>占分部分项工程费用（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</si>
  <si>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</si>
  <si>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A.1</t>
  </si>
  <si>
    <r>
      <rPr>
        <sz val="9"/>
        <color indexed="8"/>
        <rFont val="宋体"/>
        <family val="0"/>
      </rPr>
      <t>土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石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方工程</t>
    </r>
  </si>
  <si>
    <t>A.2</t>
  </si>
  <si>
    <r>
      <rPr>
        <sz val="9"/>
        <color indexed="8"/>
        <rFont val="宋体"/>
        <family val="0"/>
      </rPr>
      <t>桩与地基基础工程</t>
    </r>
  </si>
  <si>
    <t>A.3</t>
  </si>
  <si>
    <r>
      <rPr>
        <sz val="9"/>
        <color indexed="8"/>
        <rFont val="宋体"/>
        <family val="0"/>
      </rPr>
      <t>砌筑工程</t>
    </r>
  </si>
  <si>
    <t>A.4</t>
  </si>
  <si>
    <r>
      <rPr>
        <sz val="9"/>
        <color indexed="8"/>
        <rFont val="宋体"/>
        <family val="0"/>
      </rPr>
      <t>混凝土及钢筋混凝土工程</t>
    </r>
  </si>
  <si>
    <t>A.7</t>
  </si>
  <si>
    <r>
      <rPr>
        <sz val="9"/>
        <color indexed="8"/>
        <rFont val="宋体"/>
        <family val="0"/>
      </rPr>
      <t>屋面及防水工程</t>
    </r>
  </si>
  <si>
    <t>A.8</t>
  </si>
  <si>
    <r>
      <rPr>
        <sz val="9"/>
        <color indexed="8"/>
        <rFont val="宋体"/>
        <family val="0"/>
      </rPr>
      <t>防腐、隔热、保温工程</t>
    </r>
  </si>
  <si>
    <t>B.1</t>
  </si>
  <si>
    <r>
      <rPr>
        <sz val="9"/>
        <color indexed="8"/>
        <rFont val="宋体"/>
        <family val="0"/>
      </rPr>
      <t>楼地面工程</t>
    </r>
  </si>
  <si>
    <t>B.2</t>
  </si>
  <si>
    <r>
      <rPr>
        <sz val="9"/>
        <color indexed="8"/>
        <rFont val="宋体"/>
        <family val="0"/>
      </rPr>
      <t>墙、柱面工程</t>
    </r>
  </si>
  <si>
    <t>B.3</t>
  </si>
  <si>
    <r>
      <rPr>
        <sz val="9"/>
        <color indexed="8"/>
        <rFont val="宋体"/>
        <family val="0"/>
      </rPr>
      <t>天棚工程</t>
    </r>
  </si>
  <si>
    <t>B.4</t>
  </si>
  <si>
    <r>
      <rPr>
        <sz val="9"/>
        <color indexed="8"/>
        <rFont val="宋体"/>
        <family val="0"/>
      </rPr>
      <t>门窗工程</t>
    </r>
  </si>
  <si>
    <t>B.5</t>
  </si>
  <si>
    <r>
      <rPr>
        <sz val="9"/>
        <color indexed="8"/>
        <rFont val="宋体"/>
        <family val="0"/>
      </rPr>
      <t>油漆、涂料、裱糊工程</t>
    </r>
  </si>
  <si>
    <t>B.6</t>
  </si>
  <si>
    <r>
      <rPr>
        <sz val="9"/>
        <color indexed="8"/>
        <rFont val="宋体"/>
        <family val="0"/>
      </rPr>
      <t>其他工程</t>
    </r>
  </si>
  <si>
    <t>合计</t>
  </si>
  <si>
    <r>
      <rPr>
        <b/>
        <sz val="13.5"/>
        <color indexed="8"/>
        <rFont val="宋体"/>
        <family val="0"/>
      </rPr>
      <t>四、安装工程分部分项工程费指标</t>
    </r>
  </si>
  <si>
    <r>
      <rPr>
        <sz val="9"/>
        <color indexed="8"/>
        <rFont val="宋体"/>
        <family val="0"/>
      </rPr>
      <t>占安装工程造价费用（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</si>
  <si>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C.1</t>
  </si>
  <si>
    <r>
      <rPr>
        <sz val="10"/>
        <color indexed="8"/>
        <rFont val="宋体"/>
        <family val="0"/>
      </rPr>
      <t>机械设备安装工程</t>
    </r>
  </si>
  <si>
    <t>C.2</t>
  </si>
  <si>
    <r>
      <rPr>
        <sz val="10"/>
        <color indexed="8"/>
        <rFont val="宋体"/>
        <family val="0"/>
      </rPr>
      <t>电气设备安装工程</t>
    </r>
  </si>
  <si>
    <t>C.7</t>
  </si>
  <si>
    <r>
      <rPr>
        <sz val="10"/>
        <color indexed="8"/>
        <rFont val="宋体"/>
        <family val="0"/>
      </rPr>
      <t>消防工程</t>
    </r>
  </si>
  <si>
    <t>C.8</t>
  </si>
  <si>
    <r>
      <rPr>
        <sz val="10"/>
        <color indexed="8"/>
        <rFont val="宋体"/>
        <family val="0"/>
      </rPr>
      <t>给排水、采暖、燃气工程</t>
    </r>
  </si>
  <si>
    <t>C.9</t>
  </si>
  <si>
    <r>
      <rPr>
        <sz val="10"/>
        <color indexed="8"/>
        <rFont val="宋体"/>
        <family val="0"/>
      </rPr>
      <t>通风空调工程</t>
    </r>
  </si>
  <si>
    <t>C.10</t>
  </si>
  <si>
    <r>
      <rPr>
        <sz val="10"/>
        <color indexed="8"/>
        <rFont val="宋体"/>
        <family val="0"/>
      </rPr>
      <t>自动化控制仪表安装工程</t>
    </r>
  </si>
  <si>
    <t>C.11</t>
  </si>
  <si>
    <r>
      <rPr>
        <sz val="10"/>
        <color indexed="8"/>
        <rFont val="宋体"/>
        <family val="0"/>
      </rPr>
      <t>通讯设备及线路工程</t>
    </r>
  </si>
  <si>
    <r>
      <rPr>
        <sz val="10"/>
        <color indexed="8"/>
        <rFont val="宋体"/>
        <family val="0"/>
      </rPr>
      <t>合计</t>
    </r>
  </si>
  <si>
    <r>
      <rPr>
        <b/>
        <sz val="13.5"/>
        <color indexed="8"/>
        <rFont val="宋体"/>
        <family val="0"/>
      </rPr>
      <t>五、建筑装饰工程措施项目费指标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</si>
  <si>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</si>
  <si>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分项名称</t>
    </r>
  </si>
  <si>
    <t>措施项目费用</t>
  </si>
  <si>
    <r>
      <rPr>
        <sz val="9"/>
        <color indexed="8"/>
        <rFont val="宋体"/>
        <family val="0"/>
      </rPr>
      <t>占土建分部分项工程费比例（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</si>
  <si>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</si>
  <si>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占土建造价比例（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</si>
  <si>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平米造价</t>
    </r>
  </si>
  <si>
    <r>
      <t>(</t>
    </r>
    <r>
      <rPr>
        <sz val="9"/>
        <rFont val="宋体"/>
        <family val="0"/>
      </rPr>
      <t>费用</t>
    </r>
    <r>
      <rPr>
        <sz val="9"/>
        <rFont val="Times New Roman"/>
        <family val="1"/>
      </rPr>
      <t>/</t>
    </r>
    <r>
      <rPr>
        <sz val="9"/>
        <rFont val="宋体"/>
        <family val="0"/>
      </rPr>
      <t>建筑面积</t>
    </r>
    <r>
      <rPr>
        <sz val="9"/>
        <rFont val="Times New Roman"/>
        <family val="1"/>
      </rPr>
      <t>)</t>
    </r>
  </si>
  <si>
    <r>
      <rPr>
        <sz val="9"/>
        <color indexed="8"/>
        <rFont val="宋体"/>
        <family val="0"/>
      </rPr>
      <t>现场安全文明施工</t>
    </r>
  </si>
  <si>
    <r>
      <rPr>
        <sz val="9"/>
        <color indexed="8"/>
        <rFont val="宋体"/>
        <family val="0"/>
      </rPr>
      <t>临时设施</t>
    </r>
  </si>
  <si>
    <r>
      <rPr>
        <sz val="9"/>
        <color indexed="8"/>
        <rFont val="宋体"/>
        <family val="0"/>
      </rPr>
      <t>垂直运输费</t>
    </r>
  </si>
  <si>
    <r>
      <rPr>
        <sz val="8"/>
        <color indexed="8"/>
        <rFont val="宋体"/>
        <family val="0"/>
      </rPr>
      <t>大型机械设备进出场及安拆</t>
    </r>
  </si>
  <si>
    <r>
      <rPr>
        <sz val="9"/>
        <color indexed="8"/>
        <rFont val="宋体"/>
        <family val="0"/>
      </rPr>
      <t>模板</t>
    </r>
  </si>
  <si>
    <r>
      <rPr>
        <sz val="9"/>
        <color indexed="8"/>
        <rFont val="宋体"/>
        <family val="0"/>
      </rPr>
      <t>脚手架</t>
    </r>
  </si>
  <si>
    <r>
      <rPr>
        <b/>
        <sz val="13.5"/>
        <color indexed="8"/>
        <rFont val="宋体"/>
        <family val="0"/>
      </rPr>
      <t>六、安装工程措施项目费指标</t>
    </r>
  </si>
  <si>
    <r>
      <rPr>
        <sz val="9"/>
        <color indexed="8"/>
        <rFont val="宋体"/>
        <family val="0"/>
      </rPr>
      <t>占安装分部分项工程费比例（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</si>
  <si>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占安装措施工程费比例（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</si>
  <si>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占安装造价比例（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</si>
  <si>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color indexed="8"/>
        <rFont val="宋体"/>
        <family val="0"/>
      </rPr>
      <t>安装脚手架</t>
    </r>
  </si>
  <si>
    <r>
      <rPr>
        <sz val="9"/>
        <color indexed="8"/>
        <rFont val="宋体"/>
        <family val="0"/>
      </rPr>
      <t>现场安全文明施工费</t>
    </r>
  </si>
  <si>
    <r>
      <rPr>
        <sz val="9"/>
        <color indexed="8"/>
        <rFont val="宋体"/>
        <family val="0"/>
      </rPr>
      <t>夜间施工费</t>
    </r>
  </si>
  <si>
    <r>
      <rPr>
        <sz val="9"/>
        <color indexed="8"/>
        <rFont val="宋体"/>
        <family val="0"/>
      </rPr>
      <t>高层建筑增加费</t>
    </r>
  </si>
  <si>
    <r>
      <rPr>
        <sz val="9"/>
        <color indexed="8"/>
        <rFont val="宋体"/>
        <family val="0"/>
      </rPr>
      <t>临时设施费</t>
    </r>
  </si>
  <si>
    <r>
      <rPr>
        <sz val="9"/>
        <color indexed="8"/>
        <rFont val="宋体"/>
        <family val="0"/>
      </rPr>
      <t>赶工措施费</t>
    </r>
  </si>
  <si>
    <r>
      <rPr>
        <b/>
        <sz val="13.5"/>
        <color indexed="8"/>
        <rFont val="宋体"/>
        <family val="0"/>
      </rPr>
      <t>七、建筑工程工料分析表</t>
    </r>
  </si>
  <si>
    <r>
      <t> </t>
    </r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</si>
  <si>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</si>
  <si>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单位</t>
    </r>
  </si>
  <si>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</si>
  <si>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数量</t>
    </r>
  </si>
  <si>
    <r>
      <t>单价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</si>
  <si>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平米费用</t>
    </r>
  </si>
  <si>
    <r>
      <rPr>
        <sz val="9"/>
        <color indexed="8"/>
        <rFont val="宋体"/>
        <family val="0"/>
      </rPr>
      <t>平米含量</t>
    </r>
  </si>
  <si>
    <r>
      <t>(</t>
    </r>
    <r>
      <rPr>
        <sz val="9"/>
        <color indexed="8"/>
        <rFont val="宋体"/>
        <family val="0"/>
      </rPr>
      <t>数量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每百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</si>
  <si>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人工</t>
    </r>
  </si>
  <si>
    <r>
      <rPr>
        <sz val="9"/>
        <color indexed="8"/>
        <rFont val="宋体"/>
        <family val="0"/>
      </rPr>
      <t>工日</t>
    </r>
  </si>
  <si>
    <t>轻质粒</t>
  </si>
  <si>
    <t>m3</t>
  </si>
  <si>
    <t>水泥</t>
  </si>
  <si>
    <t>kg</t>
  </si>
  <si>
    <t>钢筋</t>
  </si>
  <si>
    <t>t</t>
  </si>
  <si>
    <r>
      <rPr>
        <sz val="9"/>
        <color indexed="8"/>
        <rFont val="宋体"/>
        <family val="0"/>
      </rPr>
      <t>周转木材</t>
    </r>
  </si>
  <si>
    <r>
      <rPr>
        <sz val="9"/>
        <color indexed="8"/>
        <rFont val="宋体"/>
        <family val="0"/>
      </rPr>
      <t>混凝土实心砖</t>
    </r>
  </si>
  <si>
    <r>
      <rPr>
        <sz val="9"/>
        <color indexed="8"/>
        <rFont val="宋体"/>
        <family val="0"/>
      </rPr>
      <t>百块</t>
    </r>
  </si>
  <si>
    <r>
      <rPr>
        <sz val="9"/>
        <color indexed="8"/>
        <rFont val="宋体"/>
        <family val="0"/>
      </rPr>
      <t>混凝土砌块</t>
    </r>
  </si>
  <si>
    <r>
      <rPr>
        <sz val="9"/>
        <color indexed="8"/>
        <rFont val="宋体"/>
        <family val="0"/>
      </rPr>
      <t>砂</t>
    </r>
  </si>
  <si>
    <t>碎石</t>
  </si>
  <si>
    <t>商品砼</t>
  </si>
  <si>
    <t>预拌砂浆</t>
  </si>
  <si>
    <r>
      <t>XPS</t>
    </r>
    <r>
      <rPr>
        <sz val="9"/>
        <color indexed="8"/>
        <rFont val="宋体"/>
        <family val="0"/>
      </rPr>
      <t>聚苯乙烯挤塑板</t>
    </r>
    <r>
      <rPr>
        <sz val="9"/>
        <color indexed="8"/>
        <rFont val="Times New Roman"/>
        <family val="1"/>
      </rPr>
      <t>(B1</t>
    </r>
    <r>
      <rPr>
        <sz val="9"/>
        <color indexed="8"/>
        <rFont val="宋体"/>
        <family val="0"/>
      </rPr>
      <t>级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</si>
  <si>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钢管脚手架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支撑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</si>
  <si>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木模板</t>
    </r>
  </si>
  <si>
    <t>m2</t>
  </si>
  <si>
    <t>抗裂砂浆</t>
  </si>
  <si>
    <t>不锈钢栏杆</t>
  </si>
  <si>
    <t>m</t>
  </si>
  <si>
    <t>铝合金窗</t>
  </si>
  <si>
    <t>铝合金门</t>
  </si>
  <si>
    <t>铝合金幕墙</t>
  </si>
  <si>
    <t>防火门</t>
  </si>
  <si>
    <r>
      <t> </t>
    </r>
    <r>
      <rPr>
        <sz val="9"/>
        <color indexed="8"/>
        <rFont val="宋体"/>
        <family val="0"/>
      </rPr>
      <t>安装工程部分</t>
    </r>
  </si>
  <si>
    <r>
      <rPr>
        <sz val="9"/>
        <color indexed="8"/>
        <rFont val="宋体"/>
        <family val="0"/>
      </rPr>
      <t>镀锌钢管</t>
    </r>
  </si>
  <si>
    <r>
      <rPr>
        <sz val="9"/>
        <color indexed="8"/>
        <rFont val="宋体"/>
        <family val="0"/>
      </rPr>
      <t>焊接钢管</t>
    </r>
  </si>
  <si>
    <r>
      <rPr>
        <sz val="9"/>
        <color indexed="8"/>
        <rFont val="宋体"/>
        <family val="0"/>
      </rPr>
      <t>塑料排水管</t>
    </r>
  </si>
  <si>
    <r>
      <rPr>
        <sz val="9"/>
        <color indexed="8"/>
        <rFont val="宋体"/>
        <family val="0"/>
      </rPr>
      <t>丙烯管</t>
    </r>
  </si>
  <si>
    <r>
      <rPr>
        <sz val="9"/>
        <color indexed="8"/>
        <rFont val="宋体"/>
        <family val="0"/>
      </rPr>
      <t>半硬塑料管</t>
    </r>
  </si>
  <si>
    <r>
      <rPr>
        <sz val="9"/>
        <color indexed="8"/>
        <rFont val="宋体"/>
        <family val="0"/>
      </rPr>
      <t>铜芯绝缘导线</t>
    </r>
  </si>
  <si>
    <r>
      <rPr>
        <sz val="9"/>
        <color indexed="8"/>
        <rFont val="宋体"/>
        <family val="0"/>
      </rPr>
      <t>控制电缆</t>
    </r>
  </si>
  <si>
    <r>
      <rPr>
        <sz val="9"/>
        <color indexed="8"/>
        <rFont val="宋体"/>
        <family val="0"/>
      </rPr>
      <t>电力电缆</t>
    </r>
  </si>
  <si>
    <t xml:space="preserve">本工程数据由江苏瑞信建设项目管理咨询有限公司 提供      </t>
  </si>
  <si>
    <r>
      <rPr>
        <sz val="12"/>
        <rFont val="宋体"/>
        <family val="0"/>
      </rPr>
      <t>本工程采用增值税一般计税法计税，材料价格参照《南通建设工程造价信息》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期，编制时间为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月。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</si>
</sst>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name val="Times New Roman"/>
      <family val="1"/>
    </font>
    <font>
      <b/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.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vertAlign val="superscript"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176" fontId="3" fillId="36" borderId="14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176" fontId="3" fillId="36" borderId="18" xfId="0" applyNumberFormat="1" applyFont="1" applyFill="1" applyBorder="1" applyAlignment="1">
      <alignment horizontal="center" vertical="center" wrapText="1"/>
    </xf>
    <xf numFmtId="176" fontId="3" fillId="36" borderId="20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76" fontId="3" fillId="35" borderId="18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76" fontId="3" fillId="35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0" fontId="3" fillId="35" borderId="14" xfId="0" applyNumberFormat="1" applyFont="1" applyFill="1" applyBorder="1" applyAlignment="1">
      <alignment horizontal="center" vertical="center" wrapText="1"/>
    </xf>
    <xf numFmtId="10" fontId="6" fillId="35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10" fontId="3" fillId="36" borderId="14" xfId="0" applyNumberFormat="1" applyFont="1" applyFill="1" applyBorder="1" applyAlignment="1">
      <alignment horizontal="center" vertical="center" wrapText="1"/>
    </xf>
    <xf numFmtId="10" fontId="6" fillId="36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10" fontId="3" fillId="36" borderId="1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10" fontId="3" fillId="35" borderId="22" xfId="0" applyNumberFormat="1" applyFont="1" applyFill="1" applyBorder="1" applyAlignment="1">
      <alignment horizontal="center" vertical="center" wrapText="1"/>
    </xf>
    <xf numFmtId="10" fontId="6" fillId="35" borderId="22" xfId="0" applyNumberFormat="1" applyFont="1" applyFill="1" applyBorder="1" applyAlignment="1">
      <alignment horizontal="center" vertical="center" wrapText="1"/>
    </xf>
    <xf numFmtId="176" fontId="3" fillId="35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0" fontId="3" fillId="35" borderId="1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10" fontId="3" fillId="36" borderId="16" xfId="0" applyNumberFormat="1" applyFont="1" applyFill="1" applyBorder="1" applyAlignment="1">
      <alignment horizontal="center" vertical="center" wrapText="1"/>
    </xf>
    <xf numFmtId="10" fontId="3" fillId="33" borderId="14" xfId="0" applyNumberFormat="1" applyFont="1" applyFill="1" applyBorder="1" applyAlignment="1">
      <alignment horizontal="center" vertical="center" wrapText="1"/>
    </xf>
    <xf numFmtId="10" fontId="3" fillId="33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0" fontId="3" fillId="35" borderId="24" xfId="0" applyNumberFormat="1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9" fillId="35" borderId="14" xfId="0" applyNumberFormat="1" applyFont="1" applyFill="1" applyBorder="1" applyAlignment="1">
      <alignment horizontal="center" vertical="center" wrapText="1"/>
    </xf>
    <xf numFmtId="176" fontId="9" fillId="35" borderId="15" xfId="0" applyNumberFormat="1" applyFont="1" applyFill="1" applyBorder="1" applyAlignment="1">
      <alignment horizontal="center" vertical="center" wrapText="1"/>
    </xf>
    <xf numFmtId="176" fontId="9" fillId="35" borderId="16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6" fontId="3" fillId="36" borderId="26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176" fontId="3" fillId="36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176" fontId="3" fillId="36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14" fontId="3" fillId="36" borderId="32" xfId="0" applyNumberFormat="1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2.50390625" style="1" customWidth="1"/>
    <col min="2" max="2" width="12.00390625" style="1" customWidth="1"/>
    <col min="3" max="3" width="11.50390625" style="1" customWidth="1"/>
    <col min="4" max="4" width="11.75390625" style="1" customWidth="1"/>
    <col min="5" max="5" width="10.875" style="1" customWidth="1"/>
    <col min="6" max="6" width="12.25390625" style="1" customWidth="1"/>
    <col min="7" max="7" width="13.375" style="1" customWidth="1"/>
    <col min="8" max="16384" width="9.00390625" style="1" customWidth="1"/>
  </cols>
  <sheetData>
    <row r="1" spans="1:7" ht="30" customHeight="1">
      <c r="A1" s="106" t="s">
        <v>0</v>
      </c>
      <c r="B1" s="70"/>
      <c r="C1" s="70"/>
      <c r="D1" s="70"/>
      <c r="E1" s="70"/>
      <c r="F1" s="70"/>
      <c r="G1" s="70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107" t="s">
        <v>2</v>
      </c>
      <c r="B3" s="108" t="s">
        <v>3</v>
      </c>
      <c r="C3" s="109">
        <v>18229.45</v>
      </c>
      <c r="D3" s="108" t="s">
        <v>4</v>
      </c>
      <c r="E3" s="109">
        <v>6</v>
      </c>
      <c r="F3" s="108" t="s">
        <v>5</v>
      </c>
      <c r="G3" s="110" t="s">
        <v>6</v>
      </c>
    </row>
    <row r="4" spans="1:7" ht="24.75">
      <c r="A4" s="111"/>
      <c r="B4" s="112" t="s">
        <v>7</v>
      </c>
      <c r="C4" s="113">
        <v>0</v>
      </c>
      <c r="D4" s="112" t="s">
        <v>8</v>
      </c>
      <c r="E4" s="113">
        <v>0</v>
      </c>
      <c r="F4" s="112" t="s">
        <v>9</v>
      </c>
      <c r="G4" s="114">
        <v>22.5</v>
      </c>
    </row>
    <row r="5" spans="1:7" ht="18" customHeight="1">
      <c r="A5" s="111"/>
      <c r="B5" s="112" t="s">
        <v>10</v>
      </c>
      <c r="C5" s="115" t="s">
        <v>11</v>
      </c>
      <c r="D5" s="112" t="s">
        <v>12</v>
      </c>
      <c r="E5" s="115" t="s">
        <v>13</v>
      </c>
      <c r="F5" s="112" t="s">
        <v>14</v>
      </c>
      <c r="G5" s="116" t="s">
        <v>15</v>
      </c>
    </row>
    <row r="6" spans="1:7" ht="18" customHeight="1">
      <c r="A6" s="111"/>
      <c r="B6" s="112" t="s">
        <v>16</v>
      </c>
      <c r="C6" s="117"/>
      <c r="D6" s="112" t="s">
        <v>17</v>
      </c>
      <c r="E6" s="117"/>
      <c r="F6" s="112" t="s">
        <v>18</v>
      </c>
      <c r="G6" s="118" t="s">
        <v>19</v>
      </c>
    </row>
    <row r="7" spans="1:7" ht="24.75" customHeight="1">
      <c r="A7" s="111" t="s">
        <v>20</v>
      </c>
      <c r="B7" s="112" t="s">
        <v>21</v>
      </c>
      <c r="C7" s="119" t="s">
        <v>22</v>
      </c>
      <c r="D7" s="120"/>
      <c r="E7" s="112" t="s">
        <v>23</v>
      </c>
      <c r="F7" s="119" t="s">
        <v>24</v>
      </c>
      <c r="G7" s="121"/>
    </row>
    <row r="8" spans="1:7" ht="18" customHeight="1">
      <c r="A8" s="111"/>
      <c r="B8" s="112" t="s">
        <v>25</v>
      </c>
      <c r="C8" s="122" t="s">
        <v>26</v>
      </c>
      <c r="D8" s="122"/>
      <c r="E8" s="112" t="s">
        <v>27</v>
      </c>
      <c r="F8" s="122" t="s">
        <v>26</v>
      </c>
      <c r="G8" s="123"/>
    </row>
    <row r="9" spans="1:7" ht="18" customHeight="1">
      <c r="A9" s="111"/>
      <c r="B9" s="112" t="s">
        <v>28</v>
      </c>
      <c r="C9" s="119" t="s">
        <v>29</v>
      </c>
      <c r="D9" s="120"/>
      <c r="E9" s="112" t="s">
        <v>30</v>
      </c>
      <c r="F9" s="124" t="s">
        <v>31</v>
      </c>
      <c r="G9" s="123"/>
    </row>
    <row r="10" spans="1:7" ht="18" customHeight="1">
      <c r="A10" s="111"/>
      <c r="B10" s="112" t="s">
        <v>32</v>
      </c>
      <c r="C10" s="124" t="s">
        <v>33</v>
      </c>
      <c r="D10" s="122"/>
      <c r="E10" s="112" t="s">
        <v>34</v>
      </c>
      <c r="F10" s="122" t="s">
        <v>35</v>
      </c>
      <c r="G10" s="123"/>
    </row>
    <row r="11" spans="1:7" ht="18" customHeight="1">
      <c r="A11" s="111"/>
      <c r="B11" s="112" t="s">
        <v>36</v>
      </c>
      <c r="C11" s="119" t="s">
        <v>37</v>
      </c>
      <c r="D11" s="120"/>
      <c r="E11" s="112" t="s">
        <v>38</v>
      </c>
      <c r="F11" s="125" t="s">
        <v>39</v>
      </c>
      <c r="G11" s="126"/>
    </row>
    <row r="12" spans="1:7" ht="18" customHeight="1">
      <c r="A12" s="111" t="s">
        <v>40</v>
      </c>
      <c r="B12" s="112" t="s">
        <v>41</v>
      </c>
      <c r="C12" s="119" t="s">
        <v>42</v>
      </c>
      <c r="D12" s="120"/>
      <c r="E12" s="120"/>
      <c r="F12" s="120"/>
      <c r="G12" s="121"/>
    </row>
    <row r="13" spans="1:7" ht="18" customHeight="1">
      <c r="A13" s="111"/>
      <c r="B13" s="112" t="s">
        <v>43</v>
      </c>
      <c r="C13" s="124" t="s">
        <v>44</v>
      </c>
      <c r="D13" s="122"/>
      <c r="E13" s="122"/>
      <c r="F13" s="122"/>
      <c r="G13" s="123"/>
    </row>
    <row r="14" spans="1:7" ht="18" customHeight="1">
      <c r="A14" s="111"/>
      <c r="B14" s="112" t="s">
        <v>45</v>
      </c>
      <c r="C14" s="119" t="s">
        <v>46</v>
      </c>
      <c r="D14" s="120"/>
      <c r="E14" s="120"/>
      <c r="F14" s="120"/>
      <c r="G14" s="121"/>
    </row>
    <row r="15" spans="1:7" ht="18" customHeight="1">
      <c r="A15" s="127"/>
      <c r="B15" s="128" t="s">
        <v>47</v>
      </c>
      <c r="C15" s="129" t="s">
        <v>48</v>
      </c>
      <c r="D15" s="130"/>
      <c r="E15" s="130"/>
      <c r="F15" s="130"/>
      <c r="G15" s="131"/>
    </row>
  </sheetData>
  <sheetProtection/>
  <mergeCells count="19">
    <mergeCell ref="A1:G1"/>
    <mergeCell ref="A2:G2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G12"/>
    <mergeCell ref="C13:G13"/>
    <mergeCell ref="C14:G14"/>
    <mergeCell ref="C15:G15"/>
    <mergeCell ref="A3:A6"/>
    <mergeCell ref="A7:A11"/>
    <mergeCell ref="A12:A15"/>
  </mergeCells>
  <printOptions/>
  <pageMargins left="0.4799999999999999" right="0.5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F14" sqref="F14"/>
    </sheetView>
  </sheetViews>
  <sheetFormatPr defaultColWidth="9.00390625" defaultRowHeight="14.25"/>
  <cols>
    <col min="1" max="1" width="8.375" style="1" customWidth="1"/>
    <col min="2" max="2" width="7.00390625" style="1" customWidth="1"/>
    <col min="3" max="3" width="9.50390625" style="1" customWidth="1"/>
    <col min="4" max="4" width="13.875" style="1" customWidth="1"/>
    <col min="5" max="5" width="13.00390625" style="1" customWidth="1"/>
    <col min="6" max="6" width="12.375" style="1" customWidth="1"/>
    <col min="7" max="7" width="15.25390625" style="1" customWidth="1"/>
    <col min="8" max="8" width="9.00390625" style="1" customWidth="1"/>
    <col min="9" max="9" width="22.375" style="1" customWidth="1"/>
    <col min="10" max="16384" width="9.00390625" style="1" customWidth="1"/>
  </cols>
  <sheetData>
    <row r="1" spans="1:7" ht="30.75" customHeight="1">
      <c r="A1" s="2" t="s">
        <v>49</v>
      </c>
      <c r="B1" s="2"/>
      <c r="C1" s="2"/>
      <c r="D1" s="2"/>
      <c r="E1" s="2"/>
      <c r="F1" s="2"/>
      <c r="G1" s="2"/>
    </row>
    <row r="2" spans="1:7" ht="12" customHeight="1">
      <c r="A2" s="3" t="s">
        <v>50</v>
      </c>
      <c r="B2" s="4"/>
      <c r="C2" s="4"/>
      <c r="D2" s="4"/>
      <c r="E2" s="4" t="s">
        <v>51</v>
      </c>
      <c r="F2" s="4" t="s">
        <v>52</v>
      </c>
      <c r="G2" s="5" t="s">
        <v>53</v>
      </c>
    </row>
    <row r="3" spans="1:7" ht="12" customHeight="1">
      <c r="A3" s="6"/>
      <c r="B3" s="7"/>
      <c r="C3" s="7"/>
      <c r="D3" s="7"/>
      <c r="E3" s="7" t="s">
        <v>54</v>
      </c>
      <c r="F3" s="7" t="s">
        <v>55</v>
      </c>
      <c r="G3" s="9" t="s">
        <v>56</v>
      </c>
    </row>
    <row r="4" spans="1:7" ht="12" customHeight="1">
      <c r="A4" s="6" t="s">
        <v>57</v>
      </c>
      <c r="B4" s="7"/>
      <c r="C4" s="98">
        <v>1</v>
      </c>
      <c r="D4" s="98" t="s">
        <v>58</v>
      </c>
      <c r="E4" s="13">
        <v>27284350.46</v>
      </c>
      <c r="F4" s="55">
        <f>+E4/E6</f>
        <v>0.8933627253447342</v>
      </c>
      <c r="G4" s="14">
        <v>1496.72</v>
      </c>
    </row>
    <row r="5" spans="1:9" ht="12" customHeight="1">
      <c r="A5" s="6"/>
      <c r="B5" s="7"/>
      <c r="C5" s="98">
        <v>2</v>
      </c>
      <c r="D5" s="98" t="s">
        <v>59</v>
      </c>
      <c r="E5" s="20">
        <v>3256828.04</v>
      </c>
      <c r="F5" s="55">
        <f>E5/E6</f>
        <v>0.10663727465526585</v>
      </c>
      <c r="G5" s="14">
        <v>178.66</v>
      </c>
      <c r="I5" s="74"/>
    </row>
    <row r="6" spans="1:7" ht="12" customHeight="1">
      <c r="A6" s="6"/>
      <c r="B6" s="7"/>
      <c r="C6" s="98"/>
      <c r="D6" s="98" t="s">
        <v>60</v>
      </c>
      <c r="E6" s="23">
        <f>SUM(E4:E5)</f>
        <v>30541178.5</v>
      </c>
      <c r="F6" s="61">
        <f>SUM(F4:F5)</f>
        <v>1</v>
      </c>
      <c r="G6" s="39">
        <f>SUM(G4:G5)</f>
        <v>1675.38</v>
      </c>
    </row>
    <row r="7" spans="1:9" ht="12" customHeight="1">
      <c r="A7" s="6" t="s">
        <v>61</v>
      </c>
      <c r="B7" s="7"/>
      <c r="C7" s="98" t="s">
        <v>62</v>
      </c>
      <c r="D7" s="98" t="s">
        <v>63</v>
      </c>
      <c r="E7" s="20">
        <v>18550728.77</v>
      </c>
      <c r="F7" s="59">
        <f>+E7/E6</f>
        <v>0.6074005549589384</v>
      </c>
      <c r="G7" s="99">
        <f>+E7/'1、工程概况'!C3</f>
        <v>1017.6241614530334</v>
      </c>
      <c r="I7" s="74"/>
    </row>
    <row r="8" spans="1:9" ht="12" customHeight="1">
      <c r="A8" s="6"/>
      <c r="B8" s="7"/>
      <c r="C8" s="98" t="s">
        <v>64</v>
      </c>
      <c r="D8" s="98" t="s">
        <v>65</v>
      </c>
      <c r="E8" s="23">
        <v>5338277.26</v>
      </c>
      <c r="F8" s="61">
        <f>+E8/E6</f>
        <v>0.17478949805424174</v>
      </c>
      <c r="G8" s="39">
        <f>+E8/'1、工程概况'!C3</f>
        <v>292.8380867223092</v>
      </c>
      <c r="I8" s="74"/>
    </row>
    <row r="9" spans="1:7" ht="12" customHeight="1">
      <c r="A9" s="6"/>
      <c r="B9" s="7"/>
      <c r="C9" s="98" t="s">
        <v>66</v>
      </c>
      <c r="D9" s="98" t="s">
        <v>67</v>
      </c>
      <c r="E9" s="20"/>
      <c r="F9" s="59"/>
      <c r="G9" s="99"/>
    </row>
    <row r="10" spans="1:7" ht="12" customHeight="1">
      <c r="A10" s="6"/>
      <c r="B10" s="7"/>
      <c r="C10" s="98" t="s">
        <v>68</v>
      </c>
      <c r="D10" s="98" t="s">
        <v>69</v>
      </c>
      <c r="E10" s="23">
        <v>914948.93</v>
      </c>
      <c r="F10" s="61">
        <f>+E10/E6</f>
        <v>0.029957878999332003</v>
      </c>
      <c r="G10" s="39">
        <f>+E10/'1、工程概况'!C3</f>
        <v>50.190704053057004</v>
      </c>
    </row>
    <row r="11" spans="1:7" ht="12" customHeight="1">
      <c r="A11" s="6"/>
      <c r="B11" s="7"/>
      <c r="C11" s="98" t="s">
        <v>70</v>
      </c>
      <c r="D11" s="98" t="s">
        <v>71</v>
      </c>
      <c r="E11" s="20">
        <v>2480395.5</v>
      </c>
      <c r="F11" s="59">
        <f>+E11/E6</f>
        <v>0.08121479333222194</v>
      </c>
      <c r="G11" s="99">
        <f>+E11/'1、工程概况'!C3</f>
        <v>136.06529544226512</v>
      </c>
    </row>
    <row r="12" spans="1:7" ht="12" customHeight="1">
      <c r="A12" s="6"/>
      <c r="B12" s="7"/>
      <c r="C12" s="98" t="s">
        <v>72</v>
      </c>
      <c r="D12" s="98"/>
      <c r="E12" s="23">
        <f>SUM(E7:E11)</f>
        <v>27284350.46</v>
      </c>
      <c r="F12" s="61">
        <f>+E12/E6</f>
        <v>0.8933627253447342</v>
      </c>
      <c r="G12" s="39">
        <f>SUM(G7:G11)</f>
        <v>1496.7182476706648</v>
      </c>
    </row>
    <row r="13" spans="1:7" ht="12" customHeight="1">
      <c r="A13" s="6" t="s">
        <v>73</v>
      </c>
      <c r="B13" s="100" t="s">
        <v>74</v>
      </c>
      <c r="C13" s="98">
        <v>1</v>
      </c>
      <c r="D13" s="98" t="s">
        <v>75</v>
      </c>
      <c r="E13" s="20"/>
      <c r="F13" s="59"/>
      <c r="G13" s="99"/>
    </row>
    <row r="14" spans="1:7" ht="12" customHeight="1">
      <c r="A14" s="6"/>
      <c r="B14" s="101"/>
      <c r="C14" s="98">
        <v>2</v>
      </c>
      <c r="D14" s="98" t="s">
        <v>76</v>
      </c>
      <c r="E14" s="23">
        <v>546000.02</v>
      </c>
      <c r="F14" s="61">
        <f>E14/E6</f>
        <v>0.017877503319002574</v>
      </c>
      <c r="G14" s="39">
        <f>E14/18229.45</f>
        <v>29.951535564704365</v>
      </c>
    </row>
    <row r="15" spans="1:7" ht="12" customHeight="1">
      <c r="A15" s="6"/>
      <c r="B15" s="101"/>
      <c r="C15" s="98">
        <v>3</v>
      </c>
      <c r="D15" s="98" t="s">
        <v>77</v>
      </c>
      <c r="E15" s="20">
        <v>1697254.65</v>
      </c>
      <c r="F15" s="61">
        <f>E15/E6</f>
        <v>0.05557266396907375</v>
      </c>
      <c r="G15" s="39">
        <f aca="true" t="shared" si="0" ref="G15:G25">E15/18229.45</f>
        <v>93.10509368082964</v>
      </c>
    </row>
    <row r="16" spans="1:7" ht="12" customHeight="1">
      <c r="A16" s="6"/>
      <c r="B16" s="101"/>
      <c r="C16" s="98">
        <v>4</v>
      </c>
      <c r="D16" s="98" t="s">
        <v>78</v>
      </c>
      <c r="E16" s="23">
        <v>122726.89</v>
      </c>
      <c r="F16" s="61">
        <f>E16/E6</f>
        <v>0.0040184071482375835</v>
      </c>
      <c r="G16" s="39">
        <f t="shared" si="0"/>
        <v>6.73234189731451</v>
      </c>
    </row>
    <row r="17" spans="1:7" ht="12" customHeight="1">
      <c r="A17" s="6"/>
      <c r="B17" s="101"/>
      <c r="C17" s="98">
        <v>5</v>
      </c>
      <c r="D17" s="98" t="s">
        <v>79</v>
      </c>
      <c r="E17" s="20">
        <v>364273.61</v>
      </c>
      <c r="F17" s="61">
        <f>E17/E6</f>
        <v>0.01192729383379885</v>
      </c>
      <c r="G17" s="39">
        <f t="shared" si="0"/>
        <v>19.982698874623203</v>
      </c>
    </row>
    <row r="18" spans="1:7" ht="12" customHeight="1">
      <c r="A18" s="6"/>
      <c r="B18" s="101"/>
      <c r="C18" s="98">
        <v>6</v>
      </c>
      <c r="D18" s="98" t="s">
        <v>80</v>
      </c>
      <c r="E18" s="23"/>
      <c r="F18" s="61"/>
      <c r="G18" s="39"/>
    </row>
    <row r="19" spans="1:7" ht="12" customHeight="1">
      <c r="A19" s="6"/>
      <c r="B19" s="10"/>
      <c r="C19" s="98">
        <v>7</v>
      </c>
      <c r="D19" s="98" t="s">
        <v>81</v>
      </c>
      <c r="E19" s="20"/>
      <c r="F19" s="59"/>
      <c r="G19" s="39"/>
    </row>
    <row r="20" spans="1:7" ht="12" customHeight="1">
      <c r="A20" s="6"/>
      <c r="B20" s="7" t="s">
        <v>82</v>
      </c>
      <c r="C20" s="98" t="s">
        <v>62</v>
      </c>
      <c r="D20" s="98" t="s">
        <v>63</v>
      </c>
      <c r="E20" s="13">
        <v>2730255.17</v>
      </c>
      <c r="F20" s="61">
        <f>E20/E6</f>
        <v>0.08939586827011275</v>
      </c>
      <c r="G20" s="39">
        <f t="shared" si="0"/>
        <v>149.7716700174717</v>
      </c>
    </row>
    <row r="21" spans="1:7" ht="12" customHeight="1">
      <c r="A21" s="6"/>
      <c r="B21" s="7"/>
      <c r="C21" s="98" t="s">
        <v>64</v>
      </c>
      <c r="D21" s="98" t="s">
        <v>65</v>
      </c>
      <c r="E21" s="20">
        <v>173820.01</v>
      </c>
      <c r="F21" s="61">
        <f>E21/E6</f>
        <v>0.005691332768969606</v>
      </c>
      <c r="G21" s="39">
        <f t="shared" si="0"/>
        <v>9.535120916977748</v>
      </c>
    </row>
    <row r="22" spans="1:7" ht="12" customHeight="1">
      <c r="A22" s="6"/>
      <c r="B22" s="7"/>
      <c r="C22" s="98" t="s">
        <v>66</v>
      </c>
      <c r="D22" s="98" t="s">
        <v>67</v>
      </c>
      <c r="E22" s="13"/>
      <c r="F22" s="55"/>
      <c r="G22" s="39"/>
    </row>
    <row r="23" spans="1:7" ht="12" customHeight="1">
      <c r="A23" s="6"/>
      <c r="B23" s="7"/>
      <c r="C23" s="98" t="s">
        <v>68</v>
      </c>
      <c r="D23" s="98" t="s">
        <v>69</v>
      </c>
      <c r="E23" s="20">
        <v>83840.45</v>
      </c>
      <c r="F23" s="61">
        <f>E23/E6</f>
        <v>0.002745160930839653</v>
      </c>
      <c r="G23" s="39">
        <f t="shared" si="0"/>
        <v>4.5991760585206904</v>
      </c>
    </row>
    <row r="24" spans="1:7" ht="12" customHeight="1">
      <c r="A24" s="6"/>
      <c r="B24" s="7"/>
      <c r="C24" s="98" t="s">
        <v>70</v>
      </c>
      <c r="D24" s="98" t="s">
        <v>71</v>
      </c>
      <c r="E24" s="13">
        <v>268912.41</v>
      </c>
      <c r="F24" s="61">
        <f>E24/E6</f>
        <v>0.008804912685343821</v>
      </c>
      <c r="G24" s="39">
        <f t="shared" si="0"/>
        <v>14.75153721039307</v>
      </c>
    </row>
    <row r="25" spans="1:7" ht="12" customHeight="1">
      <c r="A25" s="102"/>
      <c r="B25" s="103"/>
      <c r="C25" s="104" t="s">
        <v>72</v>
      </c>
      <c r="D25" s="104"/>
      <c r="E25" s="105">
        <v>3256828.04</v>
      </c>
      <c r="F25" s="61">
        <f>E25/E6</f>
        <v>0.10663727465526585</v>
      </c>
      <c r="G25" s="39">
        <f t="shared" si="0"/>
        <v>178.65750420336323</v>
      </c>
    </row>
    <row r="26" ht="12" customHeight="1">
      <c r="F26" s="74"/>
    </row>
    <row r="27" ht="12" customHeight="1"/>
  </sheetData>
  <sheetProtection/>
  <mergeCells count="9">
    <mergeCell ref="A1:G1"/>
    <mergeCell ref="C12:D12"/>
    <mergeCell ref="C25:D25"/>
    <mergeCell ref="A13:A25"/>
    <mergeCell ref="B13:B19"/>
    <mergeCell ref="B20:B25"/>
    <mergeCell ref="A2:D3"/>
    <mergeCell ref="A4:B6"/>
    <mergeCell ref="A7:B1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22" sqref="H22"/>
    </sheetView>
  </sheetViews>
  <sheetFormatPr defaultColWidth="9.00390625" defaultRowHeight="14.25"/>
  <cols>
    <col min="1" max="1" width="6.375" style="1" customWidth="1"/>
    <col min="2" max="2" width="20.00390625" style="1" customWidth="1"/>
    <col min="3" max="3" width="10.25390625" style="1" bestFit="1" customWidth="1"/>
    <col min="4" max="4" width="14.50390625" style="1" customWidth="1"/>
    <col min="5" max="5" width="11.00390625" style="1" customWidth="1"/>
    <col min="6" max="6" width="11.75390625" style="1" customWidth="1"/>
    <col min="7" max="7" width="9.00390625" style="1" customWidth="1"/>
    <col min="8" max="8" width="13.875" style="1" bestFit="1" customWidth="1"/>
    <col min="9" max="16384" width="9.00390625" style="1" customWidth="1"/>
  </cols>
  <sheetData>
    <row r="1" spans="1:6" ht="25.5" customHeight="1">
      <c r="A1" s="71" t="s">
        <v>83</v>
      </c>
      <c r="B1" s="71"/>
      <c r="C1" s="71"/>
      <c r="D1" s="71"/>
      <c r="E1" s="71"/>
      <c r="F1" s="71"/>
    </row>
    <row r="2" spans="1:6" ht="38.25" customHeight="1">
      <c r="A2" s="3" t="s">
        <v>84</v>
      </c>
      <c r="B2" s="4"/>
      <c r="C2" s="4" t="s">
        <v>85</v>
      </c>
      <c r="D2" s="4" t="s">
        <v>86</v>
      </c>
      <c r="E2" s="4" t="s">
        <v>87</v>
      </c>
      <c r="F2" s="5" t="s">
        <v>88</v>
      </c>
    </row>
    <row r="3" spans="1:8" ht="15" customHeight="1">
      <c r="A3" s="72" t="s">
        <v>89</v>
      </c>
      <c r="B3" s="12" t="s">
        <v>90</v>
      </c>
      <c r="C3" s="13">
        <v>103486.42</v>
      </c>
      <c r="D3" s="13">
        <f>+C3/'1、工程概况'!C3</f>
        <v>5.676881090762475</v>
      </c>
      <c r="E3" s="55">
        <f>+C3/'2、费用组成分析'!E7</f>
        <v>0.005578563585456379</v>
      </c>
      <c r="F3" s="73">
        <f>+C3/'2、费用组成分析'!E4</f>
        <v>0.003792885601279584</v>
      </c>
      <c r="H3" s="74"/>
    </row>
    <row r="4" spans="1:8" ht="15" customHeight="1">
      <c r="A4" s="75" t="s">
        <v>91</v>
      </c>
      <c r="B4" s="16" t="s">
        <v>92</v>
      </c>
      <c r="C4" s="17">
        <v>374616.69</v>
      </c>
      <c r="D4" s="20">
        <f>+C4/'1、工程概况'!C3</f>
        <v>20.550081873013173</v>
      </c>
      <c r="E4" s="59">
        <f>+C4/'2、费用组成分析'!E7</f>
        <v>0.02019417644690193</v>
      </c>
      <c r="F4" s="76">
        <f>+C4/'2、费用组成分析'!E4</f>
        <v>0.01373009376012831</v>
      </c>
      <c r="H4" s="74"/>
    </row>
    <row r="5" spans="1:8" ht="15" customHeight="1">
      <c r="A5" s="72" t="s">
        <v>93</v>
      </c>
      <c r="B5" s="12" t="s">
        <v>94</v>
      </c>
      <c r="C5" s="13">
        <v>784201.5</v>
      </c>
      <c r="D5" s="13">
        <f>+C5/'1、工程概况'!C3</f>
        <v>43.01838508567181</v>
      </c>
      <c r="E5" s="55">
        <f>+C5/'2、费用组成分析'!E7</f>
        <v>0.042273352692655426</v>
      </c>
      <c r="F5" s="73">
        <f>+C5/'2、费用组成分析'!E4</f>
        <v>0.028741805715685707</v>
      </c>
      <c r="H5" s="74"/>
    </row>
    <row r="6" spans="1:8" ht="15" customHeight="1">
      <c r="A6" s="75" t="s">
        <v>95</v>
      </c>
      <c r="B6" s="16" t="s">
        <v>96</v>
      </c>
      <c r="C6" s="17">
        <v>8575557.75</v>
      </c>
      <c r="D6" s="17">
        <f>+C6/'1、工程概况'!C3</f>
        <v>470.4232848495155</v>
      </c>
      <c r="E6" s="77">
        <f>+C6/'2、费用组成分析'!E7</f>
        <v>0.4622760569853343</v>
      </c>
      <c r="F6" s="78">
        <f>+C6/'2、费用组成分析'!E4</f>
        <v>0.3143031666658925</v>
      </c>
      <c r="H6" s="74"/>
    </row>
    <row r="7" spans="1:6" ht="15" customHeight="1">
      <c r="A7" s="72" t="s">
        <v>97</v>
      </c>
      <c r="B7" s="12" t="s">
        <v>98</v>
      </c>
      <c r="C7" s="13">
        <v>1115446.14</v>
      </c>
      <c r="D7" s="13">
        <f>+C7/'1、工程概况'!C3</f>
        <v>61.18923719585615</v>
      </c>
      <c r="E7" s="55">
        <f>+C7/'2、费用组成分析'!E7</f>
        <v>0.060129505090057975</v>
      </c>
      <c r="F7" s="73">
        <f>+C7/'2、费用组成分析'!E4</f>
        <v>0.04088226845038113</v>
      </c>
    </row>
    <row r="8" spans="1:6" ht="15" customHeight="1">
      <c r="A8" s="75" t="s">
        <v>99</v>
      </c>
      <c r="B8" s="16" t="s">
        <v>100</v>
      </c>
      <c r="C8" s="17">
        <v>279793.47</v>
      </c>
      <c r="D8" s="17">
        <f>+C8/'1、工程概况'!C3</f>
        <v>15.348431795802943</v>
      </c>
      <c r="E8" s="77">
        <f>+C8/'2、费用组成分析'!E7</f>
        <v>0.015082613382417535</v>
      </c>
      <c r="F8" s="78">
        <f>+C8/'2、费用组成分析'!E4</f>
        <v>0.010254723505702982</v>
      </c>
    </row>
    <row r="9" spans="1:6" ht="15" customHeight="1">
      <c r="A9" s="72" t="s">
        <v>101</v>
      </c>
      <c r="B9" s="12" t="s">
        <v>102</v>
      </c>
      <c r="C9" s="13">
        <v>1511877.53</v>
      </c>
      <c r="D9" s="13">
        <f>+C9/'1、工程概况'!C3</f>
        <v>82.93599258342955</v>
      </c>
      <c r="E9" s="55">
        <f>+C9/'2、费用组成分析'!E7</f>
        <v>0.08149962994688321</v>
      </c>
      <c r="F9" s="73">
        <f>+C9/'2、费用组成分析'!E4</f>
        <v>0.055411893796646385</v>
      </c>
    </row>
    <row r="10" spans="1:6" ht="15" customHeight="1">
      <c r="A10" s="75" t="s">
        <v>103</v>
      </c>
      <c r="B10" s="16" t="s">
        <v>104</v>
      </c>
      <c r="C10" s="17">
        <v>1233224.41</v>
      </c>
      <c r="D10" s="17">
        <f>+C10/'1、工程概况'!C3</f>
        <v>67.65011615819456</v>
      </c>
      <c r="E10" s="77">
        <f>+C10/'2、费用组成分析'!E7</f>
        <v>0.0664784885429598</v>
      </c>
      <c r="F10" s="78">
        <f>+C10/'2、费用组成分析'!E4</f>
        <v>0.04519896531192701</v>
      </c>
    </row>
    <row r="11" spans="1:6" ht="15" customHeight="1">
      <c r="A11" s="72" t="s">
        <v>105</v>
      </c>
      <c r="B11" s="12" t="s">
        <v>106</v>
      </c>
      <c r="C11" s="13">
        <v>220547.21</v>
      </c>
      <c r="D11" s="13">
        <f>+C11/'1、工程概况'!C3</f>
        <v>12.098401761984041</v>
      </c>
      <c r="E11" s="55">
        <f>+C11/'2、费用组成分析'!E7</f>
        <v>0.011888870390723739</v>
      </c>
      <c r="F11" s="73">
        <f>+C11/'2、费用组成分析'!E4</f>
        <v>0.008083286069915112</v>
      </c>
    </row>
    <row r="12" spans="1:6" ht="15" customHeight="1">
      <c r="A12" s="75" t="s">
        <v>107</v>
      </c>
      <c r="B12" s="16" t="s">
        <v>108</v>
      </c>
      <c r="C12" s="17">
        <v>2769312</v>
      </c>
      <c r="D12" s="17">
        <f>+C12/'1、工程概况'!C3</f>
        <v>151.91418281955845</v>
      </c>
      <c r="E12" s="77">
        <f>+C12/'2、费用组成分析'!E7</f>
        <v>0.14928319174600277</v>
      </c>
      <c r="F12" s="78">
        <f>+C12/'2、费用组成分析'!E4</f>
        <v>0.10149818314568006</v>
      </c>
    </row>
    <row r="13" spans="1:6" ht="15" customHeight="1">
      <c r="A13" s="79" t="s">
        <v>109</v>
      </c>
      <c r="B13" s="12" t="s">
        <v>110</v>
      </c>
      <c r="C13" s="13">
        <v>1317620.81</v>
      </c>
      <c r="D13" s="13">
        <f>+C13/'1、工程概况'!C3</f>
        <v>72.27978957127067</v>
      </c>
      <c r="E13" s="55">
        <f>+C13/'2、费用组成分析'!E7</f>
        <v>0.07102798096702484</v>
      </c>
      <c r="F13" s="73">
        <f>+C13/'2、费用组成分析'!E4</f>
        <v>0.048292181700703755</v>
      </c>
    </row>
    <row r="14" spans="1:6" ht="15" customHeight="1">
      <c r="A14" s="75" t="s">
        <v>111</v>
      </c>
      <c r="B14" s="16" t="s">
        <v>112</v>
      </c>
      <c r="C14" s="17">
        <v>265044.84</v>
      </c>
      <c r="D14" s="17">
        <f>+C14/'1、工程概况'!C3</f>
        <v>14.539376667974075</v>
      </c>
      <c r="E14" s="77">
        <f>+C14/'2、费用组成分析'!E7</f>
        <v>0.014287570223582112</v>
      </c>
      <c r="F14" s="78">
        <f>+C14/'2、费用组成分析'!E4</f>
        <v>0.009714170780373418</v>
      </c>
    </row>
    <row r="15" spans="1:6" ht="15" customHeight="1">
      <c r="A15" s="80"/>
      <c r="B15" s="66" t="s">
        <v>113</v>
      </c>
      <c r="C15" s="42">
        <f>SUM(C3:C14)</f>
        <v>18550728.77</v>
      </c>
      <c r="D15" s="42">
        <f>SUM(D3:D14)</f>
        <v>1017.6241614530335</v>
      </c>
      <c r="E15" s="67">
        <f>SUM(E3:E14)</f>
        <v>1</v>
      </c>
      <c r="F15" s="81">
        <f>SUM(F3:F14)</f>
        <v>0.6799036245043159</v>
      </c>
    </row>
    <row r="16" spans="1:6" ht="15" customHeight="1">
      <c r="A16" s="82"/>
      <c r="B16" s="83"/>
      <c r="C16" s="84"/>
      <c r="D16" s="84"/>
      <c r="E16" s="84"/>
      <c r="F16" s="84"/>
    </row>
    <row r="17" spans="1:6" ht="27.75" customHeight="1">
      <c r="A17" s="71" t="s">
        <v>114</v>
      </c>
      <c r="B17" s="71"/>
      <c r="C17" s="71"/>
      <c r="D17" s="71"/>
      <c r="E17" s="71"/>
      <c r="F17" s="71"/>
    </row>
    <row r="18" spans="1:6" ht="41.25" customHeight="1">
      <c r="A18" s="3" t="s">
        <v>84</v>
      </c>
      <c r="B18" s="4"/>
      <c r="C18" s="4" t="s">
        <v>85</v>
      </c>
      <c r="D18" s="4" t="s">
        <v>86</v>
      </c>
      <c r="E18" s="4" t="s">
        <v>87</v>
      </c>
      <c r="F18" s="5" t="s">
        <v>115</v>
      </c>
    </row>
    <row r="19" spans="1:6" ht="15" customHeight="1">
      <c r="A19" s="72" t="s">
        <v>116</v>
      </c>
      <c r="B19" s="85" t="s">
        <v>117</v>
      </c>
      <c r="C19" s="86"/>
      <c r="D19" s="87"/>
      <c r="E19" s="86"/>
      <c r="F19" s="88"/>
    </row>
    <row r="20" spans="1:6" ht="15" customHeight="1">
      <c r="A20" s="75" t="s">
        <v>118</v>
      </c>
      <c r="B20" s="89" t="s">
        <v>119</v>
      </c>
      <c r="C20" s="90">
        <v>546000.02</v>
      </c>
      <c r="D20" s="91">
        <f>ROUND(C20/18229.45,2)</f>
        <v>29.95</v>
      </c>
      <c r="E20" s="61">
        <f>C20/C26</f>
        <v>0.1999813152995513</v>
      </c>
      <c r="F20" s="73">
        <f>C20/3256828.04</f>
        <v>0.16764778898182173</v>
      </c>
    </row>
    <row r="21" spans="1:6" ht="15" customHeight="1">
      <c r="A21" s="72" t="s">
        <v>120</v>
      </c>
      <c r="B21" s="85" t="s">
        <v>121</v>
      </c>
      <c r="C21" s="92">
        <v>1697254.65</v>
      </c>
      <c r="D21" s="91">
        <f>ROUND(C21/18229.45,2)</f>
        <v>93.11</v>
      </c>
      <c r="E21" s="61">
        <f>C21/C26</f>
        <v>0.6216468953705891</v>
      </c>
      <c r="F21" s="73">
        <f aca="true" t="shared" si="0" ref="F21:F26">C21/3256828.04</f>
        <v>0.521137324155438</v>
      </c>
    </row>
    <row r="22" spans="1:6" ht="15" customHeight="1">
      <c r="A22" s="75" t="s">
        <v>122</v>
      </c>
      <c r="B22" s="89" t="s">
        <v>123</v>
      </c>
      <c r="C22" s="90">
        <v>122726.89</v>
      </c>
      <c r="D22" s="91">
        <f>ROUND(C22/18229.45,2)</f>
        <v>6.73</v>
      </c>
      <c r="E22" s="61">
        <f>C22/C26</f>
        <v>0.044950703270712974</v>
      </c>
      <c r="F22" s="73">
        <f t="shared" si="0"/>
        <v>0.03768295055578065</v>
      </c>
    </row>
    <row r="23" spans="1:6" ht="15" customHeight="1">
      <c r="A23" s="72" t="s">
        <v>124</v>
      </c>
      <c r="B23" s="85" t="s">
        <v>125</v>
      </c>
      <c r="C23" s="92">
        <v>364273.61</v>
      </c>
      <c r="D23" s="91">
        <f>ROUND(C23/18229.45,2)</f>
        <v>19.98</v>
      </c>
      <c r="E23" s="61">
        <f>C23/C26</f>
        <v>0.13342108605914663</v>
      </c>
      <c r="F23" s="73">
        <f t="shared" si="0"/>
        <v>0.1118491997508103</v>
      </c>
    </row>
    <row r="24" spans="1:6" ht="15" customHeight="1">
      <c r="A24" s="75" t="s">
        <v>126</v>
      </c>
      <c r="B24" s="93" t="s">
        <v>127</v>
      </c>
      <c r="C24" s="93"/>
      <c r="D24" s="94"/>
      <c r="E24" s="61"/>
      <c r="F24" s="73"/>
    </row>
    <row r="25" spans="1:6" ht="15" customHeight="1">
      <c r="A25" s="72" t="s">
        <v>128</v>
      </c>
      <c r="B25" s="85" t="s">
        <v>129</v>
      </c>
      <c r="C25" s="86"/>
      <c r="D25" s="86"/>
      <c r="E25" s="61"/>
      <c r="F25" s="73"/>
    </row>
    <row r="26" spans="1:6" ht="15" customHeight="1">
      <c r="A26" s="95"/>
      <c r="B26" s="96" t="s">
        <v>130</v>
      </c>
      <c r="C26" s="97">
        <f>SUM(C20:C25)</f>
        <v>2730255.17</v>
      </c>
      <c r="D26" s="96">
        <f>SUM(D20:D25)</f>
        <v>149.76999999999998</v>
      </c>
      <c r="E26" s="61">
        <f>C26/C26</f>
        <v>1</v>
      </c>
      <c r="F26" s="73">
        <f t="shared" si="0"/>
        <v>0.8383172634438507</v>
      </c>
    </row>
    <row r="27" spans="1:6" ht="15" customHeight="1">
      <c r="A27" s="70"/>
      <c r="B27" s="70"/>
      <c r="C27" s="70"/>
      <c r="D27" s="70"/>
      <c r="E27" s="70"/>
      <c r="F27" s="70"/>
    </row>
    <row r="28" spans="1:6" ht="15" customHeight="1">
      <c r="A28" s="70"/>
      <c r="B28" s="70"/>
      <c r="C28" s="70"/>
      <c r="D28" s="70"/>
      <c r="E28" s="70"/>
      <c r="F28" s="70"/>
    </row>
    <row r="29" spans="1:6" ht="15" customHeight="1">
      <c r="A29" s="70"/>
      <c r="B29" s="70"/>
      <c r="C29" s="70"/>
      <c r="D29" s="70"/>
      <c r="E29" s="70"/>
      <c r="F29" s="70"/>
    </row>
    <row r="30" spans="1:6" ht="15" customHeight="1">
      <c r="A30" s="70"/>
      <c r="B30" s="70"/>
      <c r="C30" s="70"/>
      <c r="D30" s="70"/>
      <c r="E30" s="70"/>
      <c r="F30" s="70"/>
    </row>
    <row r="31" ht="15" customHeight="1"/>
  </sheetData>
  <sheetProtection/>
  <mergeCells count="4">
    <mergeCell ref="A1:F1"/>
    <mergeCell ref="A2:B2"/>
    <mergeCell ref="A17:F17"/>
    <mergeCell ref="A18:B18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E20" sqref="E20"/>
    </sheetView>
  </sheetViews>
  <sheetFormatPr defaultColWidth="9.00390625" defaultRowHeight="14.25"/>
  <cols>
    <col min="1" max="1" width="7.625" style="1" customWidth="1"/>
    <col min="2" max="2" width="15.375" style="1" customWidth="1"/>
    <col min="3" max="3" width="10.75390625" style="1" customWidth="1"/>
    <col min="4" max="4" width="11.625" style="1" customWidth="1"/>
    <col min="5" max="5" width="10.75390625" style="1" customWidth="1"/>
    <col min="6" max="6" width="10.00390625" style="1" customWidth="1"/>
    <col min="7" max="7" width="12.625" style="1" customWidth="1"/>
    <col min="8" max="16384" width="9.00390625" style="1" customWidth="1"/>
  </cols>
  <sheetData>
    <row r="1" spans="1:7" ht="24" customHeight="1">
      <c r="A1" s="2" t="s">
        <v>131</v>
      </c>
      <c r="B1" s="2"/>
      <c r="C1" s="2"/>
      <c r="D1" s="2"/>
      <c r="E1" s="2"/>
      <c r="F1" s="2"/>
      <c r="G1" s="2"/>
    </row>
    <row r="2" spans="1:7" ht="34.5" customHeight="1">
      <c r="A2" s="46" t="s">
        <v>132</v>
      </c>
      <c r="B2" s="4" t="s">
        <v>133</v>
      </c>
      <c r="C2" s="47" t="s">
        <v>134</v>
      </c>
      <c r="D2" s="48" t="s">
        <v>135</v>
      </c>
      <c r="E2" s="48" t="s">
        <v>136</v>
      </c>
      <c r="F2" s="49" t="s">
        <v>137</v>
      </c>
      <c r="G2" s="50" t="s">
        <v>138</v>
      </c>
    </row>
    <row r="3" spans="1:7" ht="14.25">
      <c r="A3" s="51"/>
      <c r="B3" s="7"/>
      <c r="C3" s="7" t="s">
        <v>54</v>
      </c>
      <c r="D3" s="10"/>
      <c r="E3" s="10"/>
      <c r="F3" s="52"/>
      <c r="G3" s="53" t="s">
        <v>139</v>
      </c>
    </row>
    <row r="4" spans="1:7" ht="14.25">
      <c r="A4" s="54">
        <v>1</v>
      </c>
      <c r="B4" s="12" t="s">
        <v>140</v>
      </c>
      <c r="C4" s="13">
        <v>775380.84</v>
      </c>
      <c r="D4" s="55">
        <f>+C4/'2、费用组成分析'!E7</f>
        <v>0.04179786409544923</v>
      </c>
      <c r="E4" s="55">
        <f>+C4/'2、费用组成分析'!E8</f>
        <v>0.1452492634299778</v>
      </c>
      <c r="F4" s="56">
        <f>+C4/'2、费用组成分析'!E4</f>
        <v>0.02841851929503474</v>
      </c>
      <c r="G4" s="57">
        <f>+C4/'1、工程概况'!C3</f>
        <v>42.53451640065937</v>
      </c>
    </row>
    <row r="5" spans="1:7" ht="14.25">
      <c r="A5" s="58">
        <v>2</v>
      </c>
      <c r="B5" s="33" t="s">
        <v>141</v>
      </c>
      <c r="C5" s="20">
        <v>375184.28</v>
      </c>
      <c r="D5" s="59">
        <f>+C5/'2、费用组成分析'!E7</f>
        <v>0.02022477308852379</v>
      </c>
      <c r="E5" s="59">
        <f>+C5/'2、费用组成分析'!E8</f>
        <v>0.07028190214308952</v>
      </c>
      <c r="F5" s="60">
        <f>+C5/'2、费用组成分析'!E4</f>
        <v>0.013750896527664673</v>
      </c>
      <c r="G5" s="57">
        <f>+C5/'1、工程概况'!C3</f>
        <v>20.5812177547869</v>
      </c>
    </row>
    <row r="6" spans="1:7" ht="14.25">
      <c r="A6" s="54">
        <v>3</v>
      </c>
      <c r="B6" s="38" t="s">
        <v>142</v>
      </c>
      <c r="C6" s="23">
        <v>264490.16</v>
      </c>
      <c r="D6" s="61">
        <f>+C6/'2、费用组成分析'!E7</f>
        <v>0.014257669511492727</v>
      </c>
      <c r="E6" s="61">
        <f>+C6/'2、费用组成分析'!E8</f>
        <v>0.04954597656098514</v>
      </c>
      <c r="F6" s="62">
        <f>+C6/'2、费用组成分析'!E4</f>
        <v>0.009693841177848585</v>
      </c>
      <c r="G6" s="57">
        <f>+C6/'1、工程概况'!C3</f>
        <v>14.508948980907267</v>
      </c>
    </row>
    <row r="7" spans="1:7" ht="21">
      <c r="A7" s="58">
        <v>4</v>
      </c>
      <c r="B7" s="63" t="s">
        <v>143</v>
      </c>
      <c r="C7" s="20">
        <v>34273.46</v>
      </c>
      <c r="D7" s="59">
        <f>+C7/'2、费用组成分析'!E7</f>
        <v>0.0018475532915680703</v>
      </c>
      <c r="E7" s="59">
        <f>+C7/'2、费用组成分析'!E8</f>
        <v>0.0064203221996004005</v>
      </c>
      <c r="F7" s="60">
        <f>+C7/'2、费用组成分析'!E4</f>
        <v>0.0012561581794020102</v>
      </c>
      <c r="G7" s="57">
        <f>+C7/'1、工程概况'!C3</f>
        <v>1.880114869071749</v>
      </c>
    </row>
    <row r="8" spans="1:7" ht="14.25">
      <c r="A8" s="54">
        <v>5</v>
      </c>
      <c r="B8" s="38" t="s">
        <v>144</v>
      </c>
      <c r="C8" s="23">
        <v>3502132.85</v>
      </c>
      <c r="D8" s="61">
        <f>+C8/'2、费用组成分析'!E7</f>
        <v>0.18878680689157637</v>
      </c>
      <c r="E8" s="61">
        <f>+C8/'2、费用组成分析'!E8</f>
        <v>0.6560417676769378</v>
      </c>
      <c r="F8" s="62">
        <f>+C8/'2、费用组成分析'!E4</f>
        <v>0.12835683426417915</v>
      </c>
      <c r="G8" s="57">
        <f>+C8/'1、工程概况'!C3</f>
        <v>192.11401605643616</v>
      </c>
    </row>
    <row r="9" spans="1:7" ht="14.25">
      <c r="A9" s="58">
        <v>6</v>
      </c>
      <c r="B9" s="33" t="s">
        <v>145</v>
      </c>
      <c r="C9" s="20">
        <v>386815.67</v>
      </c>
      <c r="D9" s="64">
        <f>+C9/'2、费用组成分析'!E7</f>
        <v>0.020851777566041143</v>
      </c>
      <c r="E9" s="59">
        <f>+C9/'2、费用组成分析'!E8</f>
        <v>0.07246076798940938</v>
      </c>
      <c r="F9" s="60">
        <f>+C9/'2、费用组成分析'!E4</f>
        <v>0.014177199144509154</v>
      </c>
      <c r="G9" s="57">
        <f>+C9/'1、工程概况'!C3</f>
        <v>21.21927266044779</v>
      </c>
    </row>
    <row r="10" spans="1:7" ht="15">
      <c r="A10" s="65">
        <v>7</v>
      </c>
      <c r="B10" s="66" t="s">
        <v>72</v>
      </c>
      <c r="C10" s="42">
        <f>SUM(C4:C9)</f>
        <v>5338277.26</v>
      </c>
      <c r="D10" s="67">
        <f>SUM(D4:D9)</f>
        <v>0.2877664444446513</v>
      </c>
      <c r="E10" s="67">
        <f>SUM(E4:E9)</f>
        <v>1</v>
      </c>
      <c r="F10" s="68">
        <f>SUM(F4:F9)</f>
        <v>0.1956534485886383</v>
      </c>
      <c r="G10" s="69">
        <f>SUM(G4:G9)</f>
        <v>292.83808672230924</v>
      </c>
    </row>
    <row r="11" spans="1:7" ht="35.25" customHeight="1">
      <c r="A11" s="2" t="s">
        <v>146</v>
      </c>
      <c r="B11" s="2"/>
      <c r="C11" s="2"/>
      <c r="D11" s="2"/>
      <c r="E11" s="2"/>
      <c r="F11" s="2"/>
      <c r="G11" s="2"/>
    </row>
    <row r="12" spans="1:7" ht="14.25">
      <c r="A12" s="46" t="s">
        <v>132</v>
      </c>
      <c r="B12" s="4" t="s">
        <v>133</v>
      </c>
      <c r="C12" s="47" t="s">
        <v>134</v>
      </c>
      <c r="D12" s="48" t="s">
        <v>147</v>
      </c>
      <c r="E12" s="48" t="s">
        <v>148</v>
      </c>
      <c r="F12" s="49" t="s">
        <v>149</v>
      </c>
      <c r="G12" s="5" t="s">
        <v>53</v>
      </c>
    </row>
    <row r="13" spans="1:7" ht="22.5" customHeight="1">
      <c r="A13" s="51"/>
      <c r="B13" s="7"/>
      <c r="C13" s="7" t="s">
        <v>54</v>
      </c>
      <c r="D13" s="10"/>
      <c r="E13" s="10"/>
      <c r="F13" s="52"/>
      <c r="G13" s="9" t="s">
        <v>56</v>
      </c>
    </row>
    <row r="14" spans="1:7" ht="14.25">
      <c r="A14" s="54">
        <v>1</v>
      </c>
      <c r="B14" s="12" t="s">
        <v>150</v>
      </c>
      <c r="C14" s="13">
        <v>35601.63</v>
      </c>
      <c r="D14" s="59">
        <f>C14/2730255.17</f>
        <v>0.013039671306620032</v>
      </c>
      <c r="E14" s="59">
        <f>C14/C20</f>
        <v>0.20481893885519856</v>
      </c>
      <c r="F14" s="59">
        <f>C14/3256828.04</f>
        <v>0.010931381565973007</v>
      </c>
      <c r="G14" s="57">
        <f>C14/18229.45</f>
        <v>1.9529733480713898</v>
      </c>
    </row>
    <row r="15" spans="1:7" ht="14.25">
      <c r="A15" s="58">
        <v>2</v>
      </c>
      <c r="B15" s="16" t="s">
        <v>151</v>
      </c>
      <c r="C15" s="17">
        <v>47756.39</v>
      </c>
      <c r="D15" s="59">
        <f aca="true" t="shared" si="0" ref="D15:D20">C15/2730255.17</f>
        <v>0.01749154823503182</v>
      </c>
      <c r="E15" s="59">
        <f>C15/C20</f>
        <v>0.2747462159276139</v>
      </c>
      <c r="F15" s="59">
        <f aca="true" t="shared" si="1" ref="F15:F20">C15/3256828.04</f>
        <v>0.014663466849787992</v>
      </c>
      <c r="G15" s="57">
        <f aca="true" t="shared" si="2" ref="G15:G20">C15/18229.45</f>
        <v>2.6197383903518756</v>
      </c>
    </row>
    <row r="16" spans="1:7" ht="14.25">
      <c r="A16" s="54">
        <v>3</v>
      </c>
      <c r="B16" s="12" t="s">
        <v>152</v>
      </c>
      <c r="C16" s="13"/>
      <c r="D16" s="59"/>
      <c r="E16" s="59"/>
      <c r="F16" s="59"/>
      <c r="G16" s="57"/>
    </row>
    <row r="17" spans="1:7" ht="14.25">
      <c r="A17" s="58">
        <v>4</v>
      </c>
      <c r="B17" s="16" t="s">
        <v>153</v>
      </c>
      <c r="C17" s="17">
        <v>59741.5</v>
      </c>
      <c r="D17" s="59">
        <f t="shared" si="0"/>
        <v>0.021881288114180185</v>
      </c>
      <c r="E17" s="59">
        <f>C17/C20</f>
        <v>0.3436974833910089</v>
      </c>
      <c r="F17" s="59">
        <f t="shared" si="1"/>
        <v>0.01834346157250599</v>
      </c>
      <c r="G17" s="57">
        <f t="shared" si="2"/>
        <v>3.2771970629942206</v>
      </c>
    </row>
    <row r="18" spans="1:7" ht="14.25">
      <c r="A18" s="54">
        <v>5</v>
      </c>
      <c r="B18" s="12" t="s">
        <v>154</v>
      </c>
      <c r="C18" s="13">
        <v>30720.49</v>
      </c>
      <c r="D18" s="59">
        <f t="shared" si="0"/>
        <v>0.011251875039943612</v>
      </c>
      <c r="E18" s="59">
        <f>C18/C20</f>
        <v>0.17673736182617872</v>
      </c>
      <c r="F18" s="59">
        <f t="shared" si="1"/>
        <v>0.009432641092097696</v>
      </c>
      <c r="G18" s="57">
        <f t="shared" si="2"/>
        <v>1.685212115560261</v>
      </c>
    </row>
    <row r="19" spans="1:7" ht="14.25">
      <c r="A19" s="58">
        <v>6</v>
      </c>
      <c r="B19" s="16" t="s">
        <v>155</v>
      </c>
      <c r="C19" s="17"/>
      <c r="D19" s="59"/>
      <c r="E19" s="59"/>
      <c r="F19" s="59"/>
      <c r="G19" s="57"/>
    </row>
    <row r="20" spans="1:7" ht="15">
      <c r="A20" s="65">
        <v>7</v>
      </c>
      <c r="B20" s="66" t="s">
        <v>72</v>
      </c>
      <c r="C20" s="42">
        <f>SUM(C14:C19)</f>
        <v>173820.00999999998</v>
      </c>
      <c r="D20" s="59">
        <f t="shared" si="0"/>
        <v>0.06366438269577564</v>
      </c>
      <c r="E20" s="59">
        <f>C20/C20</f>
        <v>1</v>
      </c>
      <c r="F20" s="59">
        <f t="shared" si="1"/>
        <v>0.05337095108036468</v>
      </c>
      <c r="G20" s="57">
        <f t="shared" si="2"/>
        <v>9.535120916977746</v>
      </c>
    </row>
    <row r="21" spans="1:7" ht="15.75">
      <c r="A21" s="70"/>
      <c r="B21" s="70"/>
      <c r="C21" s="70"/>
      <c r="D21" s="70"/>
      <c r="E21" s="70"/>
      <c r="F21" s="70"/>
      <c r="G21" s="70"/>
    </row>
    <row r="22" spans="1:7" ht="15.75">
      <c r="A22" s="70"/>
      <c r="B22" s="70"/>
      <c r="C22" s="70"/>
      <c r="D22" s="70"/>
      <c r="E22" s="70"/>
      <c r="F22" s="70"/>
      <c r="G22" s="70"/>
    </row>
  </sheetData>
  <sheetProtection/>
  <mergeCells count="12">
    <mergeCell ref="A1:G1"/>
    <mergeCell ref="A11:G11"/>
    <mergeCell ref="A2:A3"/>
    <mergeCell ref="A12:A13"/>
    <mergeCell ref="B2:B3"/>
    <mergeCell ref="B12:B13"/>
    <mergeCell ref="D2:D3"/>
    <mergeCell ref="D12:D13"/>
    <mergeCell ref="E2:E3"/>
    <mergeCell ref="E12:E13"/>
    <mergeCell ref="F2:F3"/>
    <mergeCell ref="F12:F1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42" sqref="D42:E42"/>
    </sheetView>
  </sheetViews>
  <sheetFormatPr defaultColWidth="9.00390625" defaultRowHeight="14.25"/>
  <cols>
    <col min="1" max="1" width="4.50390625" style="1" customWidth="1"/>
    <col min="2" max="2" width="13.875" style="1" customWidth="1"/>
    <col min="3" max="3" width="6.75390625" style="1" customWidth="1"/>
    <col min="4" max="4" width="10.625" style="1" customWidth="1"/>
    <col min="5" max="5" width="6.625" style="1" customWidth="1"/>
    <col min="6" max="6" width="8.50390625" style="1" customWidth="1"/>
    <col min="7" max="7" width="12.25390625" style="1" customWidth="1"/>
    <col min="8" max="8" width="14.50390625" style="1" customWidth="1"/>
    <col min="9" max="16384" width="9.00390625" style="1" customWidth="1"/>
  </cols>
  <sheetData>
    <row r="1" spans="1:8" ht="28.5" customHeight="1">
      <c r="A1" s="2" t="s">
        <v>156</v>
      </c>
      <c r="B1" s="2"/>
      <c r="C1" s="2"/>
      <c r="D1" s="2"/>
      <c r="E1" s="2"/>
      <c r="F1" s="2"/>
      <c r="G1" s="2"/>
      <c r="H1" s="2"/>
    </row>
    <row r="2" spans="1:8" ht="14.25">
      <c r="A2" s="3" t="s">
        <v>157</v>
      </c>
      <c r="B2" s="4"/>
      <c r="C2" s="4"/>
      <c r="D2" s="4"/>
      <c r="E2" s="4"/>
      <c r="F2" s="4"/>
      <c r="G2" s="4"/>
      <c r="H2" s="5"/>
    </row>
    <row r="3" spans="1:8" ht="14.25">
      <c r="A3" s="6" t="s">
        <v>158</v>
      </c>
      <c r="B3" s="7" t="s">
        <v>50</v>
      </c>
      <c r="C3" s="7" t="s">
        <v>159</v>
      </c>
      <c r="D3" s="7" t="s">
        <v>160</v>
      </c>
      <c r="E3" s="7" t="s">
        <v>161</v>
      </c>
      <c r="F3" s="8" t="s">
        <v>162</v>
      </c>
      <c r="G3" s="7" t="s">
        <v>163</v>
      </c>
      <c r="H3" s="9" t="s">
        <v>164</v>
      </c>
    </row>
    <row r="4" spans="1:8" ht="14.25">
      <c r="A4" s="6"/>
      <c r="B4" s="7"/>
      <c r="C4" s="7"/>
      <c r="D4" s="7" t="s">
        <v>54</v>
      </c>
      <c r="E4" s="7"/>
      <c r="F4" s="10"/>
      <c r="G4" s="7" t="s">
        <v>56</v>
      </c>
      <c r="H4" s="9" t="s">
        <v>165</v>
      </c>
    </row>
    <row r="5" spans="1:8" ht="14.25">
      <c r="A5" s="11">
        <v>1</v>
      </c>
      <c r="B5" s="12" t="s">
        <v>166</v>
      </c>
      <c r="C5" s="12" t="s">
        <v>167</v>
      </c>
      <c r="D5" s="13">
        <v>4538107.26</v>
      </c>
      <c r="E5" s="13">
        <v>46186.58</v>
      </c>
      <c r="F5" s="13">
        <f aca="true" t="shared" si="0" ref="F5:F14">+D5/E5</f>
        <v>98.2559708902456</v>
      </c>
      <c r="G5" s="13">
        <f>+D5/'1、工程概况'!C3</f>
        <v>248.9437289660412</v>
      </c>
      <c r="H5" s="14">
        <f>+E5/'1、工程概况'!C3*100</f>
        <v>253.3624437380173</v>
      </c>
    </row>
    <row r="6" spans="1:8" ht="14.25">
      <c r="A6" s="15">
        <v>2</v>
      </c>
      <c r="B6" s="16" t="s">
        <v>168</v>
      </c>
      <c r="C6" s="16" t="s">
        <v>169</v>
      </c>
      <c r="D6" s="17">
        <v>117028.9</v>
      </c>
      <c r="E6" s="17">
        <v>487.62</v>
      </c>
      <c r="F6" s="17">
        <f t="shared" si="0"/>
        <v>240.00020507772444</v>
      </c>
      <c r="G6" s="17">
        <f>+D6/'1、工程概况'!C3</f>
        <v>6.419771304126015</v>
      </c>
      <c r="H6" s="14">
        <f>+E6/'1、工程概况'!C3*100</f>
        <v>2.6749024243737467</v>
      </c>
    </row>
    <row r="7" spans="1:8" ht="14.25">
      <c r="A7" s="11">
        <v>3</v>
      </c>
      <c r="B7" s="12" t="s">
        <v>170</v>
      </c>
      <c r="C7" s="12" t="s">
        <v>171</v>
      </c>
      <c r="D7" s="13">
        <v>13894.13</v>
      </c>
      <c r="E7" s="13">
        <v>32247.158</v>
      </c>
      <c r="F7" s="13">
        <f t="shared" si="0"/>
        <v>0.4308637058806857</v>
      </c>
      <c r="G7" s="13">
        <f>+D7/'1、工程概况'!C3</f>
        <v>0.7621804278242075</v>
      </c>
      <c r="H7" s="14">
        <f>+E7/'1、工程概况'!C3*100</f>
        <v>176.89594584587027</v>
      </c>
    </row>
    <row r="8" spans="1:8" ht="14.25">
      <c r="A8" s="15">
        <v>4</v>
      </c>
      <c r="B8" s="18" t="s">
        <v>172</v>
      </c>
      <c r="C8" s="16" t="s">
        <v>173</v>
      </c>
      <c r="D8" s="17">
        <v>3479571.41</v>
      </c>
      <c r="E8" s="17">
        <v>844.648</v>
      </c>
      <c r="F8" s="17">
        <f t="shared" si="0"/>
        <v>4119.552061924021</v>
      </c>
      <c r="G8" s="17">
        <f>+D8/'1、工程概况'!C3</f>
        <v>190.87637915570684</v>
      </c>
      <c r="H8" s="14">
        <f>+E8/'1、工程概况'!C3*100</f>
        <v>4.633425583328076</v>
      </c>
    </row>
    <row r="9" spans="1:8" ht="14.25">
      <c r="A9" s="11">
        <v>5</v>
      </c>
      <c r="B9" s="12" t="s">
        <v>174</v>
      </c>
      <c r="C9" s="12" t="s">
        <v>169</v>
      </c>
      <c r="D9" s="13">
        <v>498133.98</v>
      </c>
      <c r="E9" s="13">
        <v>213.952</v>
      </c>
      <c r="F9" s="13">
        <f t="shared" si="0"/>
        <v>2328.2511030511514</v>
      </c>
      <c r="G9" s="13">
        <f>+D9/'1、工程概况'!C3</f>
        <v>27.325782182128368</v>
      </c>
      <c r="H9" s="14">
        <f>+E9/'1、工程概况'!C3*100</f>
        <v>1.17366130080721</v>
      </c>
    </row>
    <row r="10" spans="1:8" ht="14.25">
      <c r="A10" s="15">
        <v>6</v>
      </c>
      <c r="B10" s="16" t="s">
        <v>175</v>
      </c>
      <c r="C10" s="16" t="s">
        <v>176</v>
      </c>
      <c r="D10" s="17">
        <v>76013.04</v>
      </c>
      <c r="E10" s="17">
        <v>1044.71</v>
      </c>
      <c r="F10" s="17">
        <f t="shared" si="0"/>
        <v>72.7599429506753</v>
      </c>
      <c r="G10" s="17">
        <f>+D10/'1、工程概况'!C3</f>
        <v>4.169793383782834</v>
      </c>
      <c r="H10" s="14">
        <f>+E10/'1、工程概况'!C3*100</f>
        <v>5.730891497000732</v>
      </c>
    </row>
    <row r="11" spans="1:8" ht="14.25">
      <c r="A11" s="11">
        <v>7</v>
      </c>
      <c r="B11" s="12" t="s">
        <v>177</v>
      </c>
      <c r="C11" s="12" t="s">
        <v>169</v>
      </c>
      <c r="D11" s="13">
        <v>404286.18</v>
      </c>
      <c r="E11" s="13">
        <v>1135.38</v>
      </c>
      <c r="F11" s="13">
        <f t="shared" si="0"/>
        <v>356.0800613010622</v>
      </c>
      <c r="G11" s="13">
        <f>+D11/'1、工程概况'!C3</f>
        <v>22.177640027537855</v>
      </c>
      <c r="H11" s="14">
        <f>+E11/'1、工程概况'!C3*100</f>
        <v>6.228273480549331</v>
      </c>
    </row>
    <row r="12" spans="1:8" ht="14.25">
      <c r="A12" s="15">
        <v>8</v>
      </c>
      <c r="B12" s="19" t="s">
        <v>178</v>
      </c>
      <c r="C12" s="19" t="s">
        <v>171</v>
      </c>
      <c r="D12" s="20">
        <v>8276.24</v>
      </c>
      <c r="E12" s="20">
        <v>51.276</v>
      </c>
      <c r="F12" s="20">
        <f t="shared" si="0"/>
        <v>161.4057258756533</v>
      </c>
      <c r="G12" s="20">
        <f>+D12/'1、工程概况'!C3</f>
        <v>0.45400382348342927</v>
      </c>
      <c r="H12" s="14">
        <f>+E12/'1、工程概况'!C3*100</f>
        <v>0.28128111380211696</v>
      </c>
    </row>
    <row r="13" spans="1:8" ht="14.25">
      <c r="A13" s="11">
        <v>9</v>
      </c>
      <c r="B13" s="21" t="s">
        <v>179</v>
      </c>
      <c r="C13" s="21" t="s">
        <v>169</v>
      </c>
      <c r="D13" s="22">
        <v>110751.5</v>
      </c>
      <c r="E13" s="13">
        <v>615.56</v>
      </c>
      <c r="F13" s="23">
        <f t="shared" si="0"/>
        <v>179.91991032555723</v>
      </c>
      <c r="G13" s="13">
        <f>+D13/'1、工程概况'!C3</f>
        <v>6.075416427813236</v>
      </c>
      <c r="H13" s="14">
        <f>+E13/'1、工程概况'!C3*100</f>
        <v>3.3767338016231974</v>
      </c>
    </row>
    <row r="14" spans="1:8" ht="14.25">
      <c r="A14" s="24">
        <v>10</v>
      </c>
      <c r="B14" s="19" t="s">
        <v>180</v>
      </c>
      <c r="C14" s="19" t="s">
        <v>169</v>
      </c>
      <c r="D14" s="25">
        <v>3793947.57</v>
      </c>
      <c r="E14" s="26">
        <v>6962.61</v>
      </c>
      <c r="F14" s="20">
        <f t="shared" si="0"/>
        <v>544.9030708311969</v>
      </c>
      <c r="G14" s="20">
        <f>+D14/'1、工程概况'!C3</f>
        <v>208.12188903121046</v>
      </c>
      <c r="H14" s="14">
        <f>+E14/'1、工程概况'!C3*100</f>
        <v>38.1942954943786</v>
      </c>
    </row>
    <row r="15" spans="1:8" ht="14.25">
      <c r="A15" s="27">
        <v>11</v>
      </c>
      <c r="B15" s="28" t="s">
        <v>181</v>
      </c>
      <c r="C15" s="21" t="s">
        <v>169</v>
      </c>
      <c r="D15" s="29">
        <v>1013025.07</v>
      </c>
      <c r="E15" s="30">
        <v>2468.503</v>
      </c>
      <c r="F15" s="13">
        <f aca="true" t="shared" si="1" ref="F15:F24">+D15/E15</f>
        <v>410.3803276722774</v>
      </c>
      <c r="G15" s="13">
        <f>+D15/'1、工程概况'!C3</f>
        <v>55.570797253894106</v>
      </c>
      <c r="H15" s="14">
        <f>+E15/'1、工程概况'!C3*100</f>
        <v>13.541291701066132</v>
      </c>
    </row>
    <row r="16" spans="1:8" ht="24">
      <c r="A16" s="24">
        <v>12</v>
      </c>
      <c r="B16" s="31" t="s">
        <v>182</v>
      </c>
      <c r="C16" s="19" t="s">
        <v>169</v>
      </c>
      <c r="D16" s="25">
        <v>245036.61</v>
      </c>
      <c r="E16" s="26">
        <v>200.357</v>
      </c>
      <c r="F16" s="20">
        <f t="shared" si="1"/>
        <v>1222.999995008909</v>
      </c>
      <c r="G16" s="20">
        <f>+D16/'1、工程概况'!C3</f>
        <v>13.441799396032243</v>
      </c>
      <c r="H16" s="14">
        <f>+E16/'1、工程概况'!C3*100</f>
        <v>1.099084174234549</v>
      </c>
    </row>
    <row r="17" spans="1:8" ht="14.25">
      <c r="A17" s="11">
        <v>13</v>
      </c>
      <c r="B17" s="28" t="s">
        <v>183</v>
      </c>
      <c r="C17" s="28" t="s">
        <v>171</v>
      </c>
      <c r="D17" s="32">
        <v>178518.74</v>
      </c>
      <c r="E17" s="13">
        <v>37269.05</v>
      </c>
      <c r="F17" s="13">
        <f t="shared" si="1"/>
        <v>4.789999745096802</v>
      </c>
      <c r="G17" s="13">
        <f>+D17/'1、工程概况'!C3</f>
        <v>9.792875813587354</v>
      </c>
      <c r="H17" s="14">
        <f>+E17/'1、工程概况'!C3*100</f>
        <v>204.44418235328</v>
      </c>
    </row>
    <row r="18" spans="1:8" ht="14.25">
      <c r="A18" s="15">
        <v>14</v>
      </c>
      <c r="B18" s="31" t="s">
        <v>184</v>
      </c>
      <c r="C18" s="33" t="s">
        <v>185</v>
      </c>
      <c r="D18" s="20">
        <v>456495.79</v>
      </c>
      <c r="E18" s="20">
        <v>10498.98</v>
      </c>
      <c r="F18" s="17">
        <f t="shared" si="1"/>
        <v>43.480013296529755</v>
      </c>
      <c r="G18" s="17">
        <f>+D18/'1、工程概况'!C3</f>
        <v>25.041665546684072</v>
      </c>
      <c r="H18" s="14">
        <f>+E18/'1、工程概况'!C3*100</f>
        <v>57.59350940373955</v>
      </c>
    </row>
    <row r="19" spans="1:8" ht="14.25">
      <c r="A19" s="11"/>
      <c r="B19" s="34" t="s">
        <v>186</v>
      </c>
      <c r="C19" s="12" t="s">
        <v>169</v>
      </c>
      <c r="D19" s="13">
        <v>15140.22</v>
      </c>
      <c r="E19" s="13">
        <v>9.74</v>
      </c>
      <c r="F19" s="13">
        <f t="shared" si="1"/>
        <v>1554.4373716632442</v>
      </c>
      <c r="G19" s="13">
        <f>+D19/'1、工程概况'!C3</f>
        <v>0.8305363025214693</v>
      </c>
      <c r="H19" s="14">
        <f>+E19/'1、工程概况'!C3*100</f>
        <v>0.053430026687585196</v>
      </c>
    </row>
    <row r="20" spans="1:8" ht="14.25">
      <c r="A20" s="15">
        <v>16</v>
      </c>
      <c r="B20" s="18" t="s">
        <v>187</v>
      </c>
      <c r="C20" s="16" t="s">
        <v>188</v>
      </c>
      <c r="D20" s="17">
        <v>461169</v>
      </c>
      <c r="E20" s="17">
        <v>2026.02</v>
      </c>
      <c r="F20" s="17">
        <f t="shared" si="1"/>
        <v>227.62312316758965</v>
      </c>
      <c r="G20" s="17">
        <f>+D20/'1、工程概况'!C3</f>
        <v>25.298020510766918</v>
      </c>
      <c r="H20" s="14">
        <f>+E20/'1、工程概况'!C3*100</f>
        <v>11.113994113920057</v>
      </c>
    </row>
    <row r="21" spans="1:8" ht="14.25">
      <c r="A21" s="11">
        <v>17</v>
      </c>
      <c r="B21" s="35" t="s">
        <v>189</v>
      </c>
      <c r="C21" s="12" t="s">
        <v>185</v>
      </c>
      <c r="D21" s="13">
        <v>1889820</v>
      </c>
      <c r="E21" s="13">
        <v>3149.7</v>
      </c>
      <c r="F21" s="13">
        <f t="shared" si="1"/>
        <v>600</v>
      </c>
      <c r="G21" s="13">
        <f>+D21/'1、工程概况'!C3</f>
        <v>103.66851440937603</v>
      </c>
      <c r="H21" s="14">
        <f>+E21/'1、工程概况'!C3*100</f>
        <v>17.278085734896003</v>
      </c>
    </row>
    <row r="22" spans="1:8" ht="14.25">
      <c r="A22" s="15">
        <v>18</v>
      </c>
      <c r="B22" s="18" t="s">
        <v>190</v>
      </c>
      <c r="C22" s="16" t="s">
        <v>185</v>
      </c>
      <c r="D22" s="17">
        <v>217596</v>
      </c>
      <c r="E22" s="17">
        <v>362.66</v>
      </c>
      <c r="F22" s="17">
        <f t="shared" si="1"/>
        <v>600</v>
      </c>
      <c r="G22" s="17">
        <f>+D22/'1、工程概况'!C3</f>
        <v>11.936509329683561</v>
      </c>
      <c r="H22" s="14">
        <f>+E22/'1、工程概况'!C3*100</f>
        <v>1.989418221613927</v>
      </c>
    </row>
    <row r="23" spans="1:8" ht="14.25">
      <c r="A23" s="36">
        <v>19</v>
      </c>
      <c r="B23" s="37" t="s">
        <v>191</v>
      </c>
      <c r="C23" s="38" t="s">
        <v>185</v>
      </c>
      <c r="D23" s="23">
        <v>550800</v>
      </c>
      <c r="E23" s="23">
        <v>612</v>
      </c>
      <c r="F23" s="23">
        <f t="shared" si="1"/>
        <v>900</v>
      </c>
      <c r="G23" s="23">
        <f>+D23/'1、工程概况'!C3</f>
        <v>30.21484466070013</v>
      </c>
      <c r="H23" s="39">
        <f>+E23/'1、工程概况'!C3*100</f>
        <v>3.357204962300014</v>
      </c>
    </row>
    <row r="24" spans="1:8" ht="14.25">
      <c r="A24" s="15">
        <v>20</v>
      </c>
      <c r="B24" s="40" t="s">
        <v>192</v>
      </c>
      <c r="C24" s="33" t="s">
        <v>185</v>
      </c>
      <c r="D24" s="20">
        <v>72576</v>
      </c>
      <c r="E24" s="20">
        <v>135.36</v>
      </c>
      <c r="F24" s="20">
        <f t="shared" si="1"/>
        <v>536.1702127659574</v>
      </c>
      <c r="G24" s="20">
        <f>+D24/'1、工程概况'!C3</f>
        <v>3.9812501199981347</v>
      </c>
      <c r="H24" s="39">
        <f>+E24/'1、工程概况'!C3*100</f>
        <v>0.7425347446028268</v>
      </c>
    </row>
    <row r="25" spans="1:8" ht="14.25">
      <c r="A25" s="6" t="s">
        <v>193</v>
      </c>
      <c r="B25" s="7"/>
      <c r="C25" s="7"/>
      <c r="D25" s="7"/>
      <c r="E25" s="7"/>
      <c r="F25" s="7"/>
      <c r="G25" s="7"/>
      <c r="H25" s="9"/>
    </row>
    <row r="26" spans="1:8" ht="14.25">
      <c r="A26" s="6" t="s">
        <v>158</v>
      </c>
      <c r="B26" s="7" t="s">
        <v>50</v>
      </c>
      <c r="C26" s="7" t="s">
        <v>159</v>
      </c>
      <c r="D26" s="7" t="s">
        <v>160</v>
      </c>
      <c r="E26" s="7" t="s">
        <v>161</v>
      </c>
      <c r="F26" s="7"/>
      <c r="G26" s="7" t="s">
        <v>163</v>
      </c>
      <c r="H26" s="9" t="s">
        <v>164</v>
      </c>
    </row>
    <row r="27" spans="1:8" ht="14.25">
      <c r="A27" s="6"/>
      <c r="B27" s="7"/>
      <c r="C27" s="7"/>
      <c r="D27" s="7" t="s">
        <v>54</v>
      </c>
      <c r="E27" s="7"/>
      <c r="F27" s="7"/>
      <c r="G27" s="7" t="s">
        <v>56</v>
      </c>
      <c r="H27" s="9" t="s">
        <v>165</v>
      </c>
    </row>
    <row r="28" spans="1:8" ht="14.25">
      <c r="A28" s="11">
        <v>1</v>
      </c>
      <c r="B28" s="12" t="s">
        <v>166</v>
      </c>
      <c r="C28" s="12" t="s">
        <v>167</v>
      </c>
      <c r="D28" s="12">
        <v>694676.23</v>
      </c>
      <c r="E28" s="12">
        <v>7499.39</v>
      </c>
      <c r="F28" s="12"/>
      <c r="G28" s="13">
        <f>D28/18229.45</f>
        <v>38.107360891305</v>
      </c>
      <c r="H28" s="13">
        <f>E28/18229.45*100</f>
        <v>41.13887144154103</v>
      </c>
    </row>
    <row r="29" spans="1:8" ht="14.25">
      <c r="A29" s="15">
        <v>2</v>
      </c>
      <c r="B29" s="33" t="s">
        <v>194</v>
      </c>
      <c r="C29" s="33" t="s">
        <v>188</v>
      </c>
      <c r="D29" s="33">
        <v>321427.85</v>
      </c>
      <c r="E29" s="33">
        <v>10362.29</v>
      </c>
      <c r="F29" s="33"/>
      <c r="G29" s="13">
        <f aca="true" t="shared" si="2" ref="G29:G36">D29/18229.45</f>
        <v>17.63233942878145</v>
      </c>
      <c r="H29" s="13">
        <f aca="true" t="shared" si="3" ref="H29:H36">E29/18229.45*100</f>
        <v>56.843678772535654</v>
      </c>
    </row>
    <row r="30" spans="1:8" ht="14.25">
      <c r="A30" s="11">
        <v>3</v>
      </c>
      <c r="B30" s="12" t="s">
        <v>195</v>
      </c>
      <c r="C30" s="12" t="s">
        <v>188</v>
      </c>
      <c r="D30" s="12">
        <v>159122.66</v>
      </c>
      <c r="E30" s="12">
        <v>18641.91</v>
      </c>
      <c r="F30" s="12"/>
      <c r="G30" s="13">
        <f t="shared" si="2"/>
        <v>8.72887881971206</v>
      </c>
      <c r="H30" s="13">
        <f t="shared" si="3"/>
        <v>102.26260254697755</v>
      </c>
    </row>
    <row r="31" spans="1:8" ht="14.25">
      <c r="A31" s="15">
        <v>4</v>
      </c>
      <c r="B31" s="33" t="s">
        <v>196</v>
      </c>
      <c r="C31" s="33" t="s">
        <v>188</v>
      </c>
      <c r="D31" s="33">
        <v>6199.74</v>
      </c>
      <c r="E31" s="33">
        <v>361.6</v>
      </c>
      <c r="F31" s="33"/>
      <c r="G31" s="13">
        <f t="shared" si="2"/>
        <v>0.3400947368132335</v>
      </c>
      <c r="H31" s="13">
        <f t="shared" si="3"/>
        <v>1.9836034548491592</v>
      </c>
    </row>
    <row r="32" spans="1:8" ht="14.25">
      <c r="A32" s="11">
        <v>5</v>
      </c>
      <c r="B32" s="12" t="s">
        <v>197</v>
      </c>
      <c r="C32" s="12" t="s">
        <v>188</v>
      </c>
      <c r="D32" s="12">
        <v>3916.35</v>
      </c>
      <c r="E32" s="12">
        <v>490.21</v>
      </c>
      <c r="F32" s="12"/>
      <c r="G32" s="13">
        <f t="shared" si="2"/>
        <v>0.21483643225659577</v>
      </c>
      <c r="H32" s="13">
        <f t="shared" si="3"/>
        <v>2.6891102035442644</v>
      </c>
    </row>
    <row r="33" spans="1:8" ht="14.25">
      <c r="A33" s="15">
        <v>6</v>
      </c>
      <c r="B33" s="33" t="s">
        <v>198</v>
      </c>
      <c r="C33" s="33" t="s">
        <v>188</v>
      </c>
      <c r="D33" s="33">
        <v>4132.54</v>
      </c>
      <c r="E33" s="33">
        <v>1571.77</v>
      </c>
      <c r="F33" s="33"/>
      <c r="G33" s="13">
        <f t="shared" si="2"/>
        <v>0.2266958136422108</v>
      </c>
      <c r="H33" s="13">
        <f t="shared" si="3"/>
        <v>8.622147130056035</v>
      </c>
    </row>
    <row r="34" spans="1:8" ht="14.25">
      <c r="A34" s="11">
        <v>7</v>
      </c>
      <c r="B34" s="12" t="s">
        <v>199</v>
      </c>
      <c r="C34" s="12" t="s">
        <v>188</v>
      </c>
      <c r="D34" s="12">
        <v>116375.22</v>
      </c>
      <c r="E34" s="12">
        <v>52259.58</v>
      </c>
      <c r="F34" s="12"/>
      <c r="G34" s="13">
        <f t="shared" si="2"/>
        <v>6.383912844326076</v>
      </c>
      <c r="H34" s="13">
        <f t="shared" si="3"/>
        <v>286.6766687969193</v>
      </c>
    </row>
    <row r="35" spans="1:8" ht="14.25">
      <c r="A35" s="15">
        <v>8</v>
      </c>
      <c r="B35" s="33" t="s">
        <v>200</v>
      </c>
      <c r="C35" s="33" t="s">
        <v>188</v>
      </c>
      <c r="D35" s="33">
        <v>11450.32</v>
      </c>
      <c r="E35" s="33">
        <v>352.45</v>
      </c>
      <c r="F35" s="33"/>
      <c r="G35" s="13">
        <f t="shared" si="2"/>
        <v>0.6281220771882859</v>
      </c>
      <c r="H35" s="13">
        <f t="shared" si="3"/>
        <v>1.9334099492853596</v>
      </c>
    </row>
    <row r="36" spans="1:8" ht="15">
      <c r="A36" s="41">
        <v>9</v>
      </c>
      <c r="B36" s="42" t="s">
        <v>201</v>
      </c>
      <c r="C36" s="42" t="s">
        <v>188</v>
      </c>
      <c r="D36" s="42">
        <v>132947.18</v>
      </c>
      <c r="E36" s="42">
        <v>1642.56</v>
      </c>
      <c r="F36" s="42"/>
      <c r="G36" s="13">
        <f t="shared" si="2"/>
        <v>7.292989091826686</v>
      </c>
      <c r="H36" s="13">
        <f t="shared" si="3"/>
        <v>9.010474808620117</v>
      </c>
    </row>
    <row r="37" spans="1:8" ht="31.5" customHeight="1">
      <c r="A37" s="43" t="s">
        <v>202</v>
      </c>
      <c r="B37" s="44"/>
      <c r="C37" s="44"/>
      <c r="D37" s="44"/>
      <c r="E37" s="44"/>
      <c r="F37" s="44"/>
      <c r="G37" s="44"/>
      <c r="H37" s="44"/>
    </row>
    <row r="38" ht="3" customHeight="1"/>
    <row r="39" spans="1:8" ht="42" customHeight="1">
      <c r="A39" s="45" t="s">
        <v>203</v>
      </c>
      <c r="B39" s="45"/>
      <c r="C39" s="45"/>
      <c r="D39" s="45"/>
      <c r="E39" s="45"/>
      <c r="F39" s="45"/>
      <c r="G39" s="45"/>
      <c r="H39" s="45"/>
    </row>
  </sheetData>
  <sheetProtection/>
  <mergeCells count="14">
    <mergeCell ref="A1:H1"/>
    <mergeCell ref="A2:H2"/>
    <mergeCell ref="A25:H25"/>
    <mergeCell ref="A37:H37"/>
    <mergeCell ref="A39:H39"/>
    <mergeCell ref="A3:A4"/>
    <mergeCell ref="A26:A27"/>
    <mergeCell ref="B3:B4"/>
    <mergeCell ref="B26:B27"/>
    <mergeCell ref="C3:C4"/>
    <mergeCell ref="C26:C27"/>
    <mergeCell ref="E3:E4"/>
    <mergeCell ref="E26:E27"/>
    <mergeCell ref="F3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王小力</cp:lastModifiedBy>
  <cp:lastPrinted>2019-07-17T07:25:02Z</cp:lastPrinted>
  <dcterms:created xsi:type="dcterms:W3CDTF">2008-11-14T08:36:32Z</dcterms:created>
  <dcterms:modified xsi:type="dcterms:W3CDTF">2019-08-27T10:12:32Z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