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、工程概况" sheetId="1" r:id="rId1"/>
    <sheet name="2、费用组成分析" sheetId="2" r:id="rId2"/>
    <sheet name="3、分部分项工程费" sheetId="3" r:id="rId3"/>
    <sheet name="4措施项目费" sheetId="4" r:id="rId4"/>
    <sheet name="5工料分析表" sheetId="5" r:id="rId5"/>
  </sheets>
  <definedNames/>
  <calcPr fullCalcOnLoad="1"/>
</workbook>
</file>

<file path=xl/sharedStrings.xml><?xml version="1.0" encoding="utf-8"?>
<sst xmlns="http://schemas.openxmlformats.org/spreadsheetml/2006/main" count="280" uniqueCount="210">
  <si>
    <t>某厂房工程工程量清单计价典型案例指标分析表</t>
  </si>
  <si>
    <r>
      <rPr>
        <b/>
        <sz val="13.5"/>
        <color indexed="8"/>
        <rFont val="宋体"/>
        <family val="0"/>
      </rPr>
      <t>一、建筑安装工程概况与特征表</t>
    </r>
    <r>
      <rPr>
        <b/>
        <sz val="13.5"/>
        <color indexed="8"/>
        <rFont val="Times New Roman"/>
        <family val="1"/>
      </rPr>
      <t xml:space="preserve"> </t>
    </r>
  </si>
  <si>
    <r>
      <t> </t>
    </r>
    <r>
      <rPr>
        <sz val="11"/>
        <color indexed="8"/>
        <rFont val="宋体"/>
        <family val="0"/>
      </rPr>
      <t>工程计税方式：</t>
    </r>
  </si>
  <si>
    <t>一般计税方法</t>
  </si>
  <si>
    <r>
      <t> </t>
    </r>
    <r>
      <rPr>
        <sz val="11"/>
        <color indexed="8"/>
        <rFont val="宋体"/>
        <family val="0"/>
      </rPr>
      <t>发布时间：</t>
    </r>
    <r>
      <rPr>
        <sz val="11"/>
        <color indexed="8"/>
        <rFont val="Times New Roman"/>
        <family val="1"/>
      </rPr>
      <t xml:space="preserve"> </t>
    </r>
  </si>
  <si>
    <t>201903</t>
  </si>
  <si>
    <r>
      <rPr>
        <sz val="9"/>
        <color indexed="8"/>
        <rFont val="宋体"/>
        <family val="0"/>
      </rPr>
      <t>工程概况</t>
    </r>
  </si>
  <si>
    <r>
      <rPr>
        <sz val="9"/>
        <color indexed="8"/>
        <rFont val="宋体"/>
        <family val="0"/>
      </rPr>
      <t>总建筑面积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</si>
  <si>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地上层数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</si>
  <si>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标准层高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</si>
  <si>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其中：地下室建筑面积</t>
    </r>
    <r>
      <rPr>
        <sz val="9"/>
        <color indexed="8"/>
        <rFont val="Times New Roman"/>
        <family val="1"/>
      </rPr>
      <t>(m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</si>
  <si>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地下层数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</si>
  <si>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檐高</t>
    </r>
    <r>
      <rPr>
        <sz val="9"/>
        <color indexed="8"/>
        <rFont val="Times New Roman"/>
        <family val="1"/>
      </rPr>
      <t>(m)</t>
    </r>
  </si>
  <si>
    <r>
      <rPr>
        <sz val="9"/>
        <color indexed="8"/>
        <rFont val="宋体"/>
        <family val="0"/>
      </rPr>
      <t>结构类型</t>
    </r>
  </si>
  <si>
    <t>框架</t>
  </si>
  <si>
    <r>
      <rPr>
        <sz val="9"/>
        <color indexed="8"/>
        <rFont val="宋体"/>
        <family val="0"/>
      </rPr>
      <t>工程用途</t>
    </r>
  </si>
  <si>
    <t>办公</t>
  </si>
  <si>
    <r>
      <rPr>
        <sz val="9"/>
        <color indexed="8"/>
        <rFont val="宋体"/>
        <family val="0"/>
      </rPr>
      <t>投资性质</t>
    </r>
  </si>
  <si>
    <t>自筹</t>
  </si>
  <si>
    <r>
      <rPr>
        <sz val="9"/>
        <color indexed="8"/>
        <rFont val="宋体"/>
        <family val="0"/>
      </rPr>
      <t>开工时间</t>
    </r>
  </si>
  <si>
    <r>
      <rPr>
        <sz val="9"/>
        <color indexed="8"/>
        <rFont val="宋体"/>
        <family val="0"/>
      </rPr>
      <t>竣工时间</t>
    </r>
  </si>
  <si>
    <r>
      <rPr>
        <sz val="9"/>
        <color indexed="8"/>
        <rFont val="宋体"/>
        <family val="0"/>
      </rPr>
      <t>工程所在地</t>
    </r>
  </si>
  <si>
    <t>江苏南通</t>
  </si>
  <si>
    <r>
      <rPr>
        <sz val="9"/>
        <color indexed="8"/>
        <rFont val="宋体"/>
        <family val="0"/>
      </rPr>
      <t>土建工程特征</t>
    </r>
  </si>
  <si>
    <r>
      <rPr>
        <sz val="9"/>
        <color indexed="8"/>
        <rFont val="宋体"/>
        <family val="0"/>
      </rPr>
      <t>基础</t>
    </r>
  </si>
  <si>
    <t>独立基础</t>
  </si>
  <si>
    <r>
      <rPr>
        <sz val="9"/>
        <color indexed="8"/>
        <rFont val="宋体"/>
        <family val="0"/>
      </rPr>
      <t>楼地面</t>
    </r>
  </si>
  <si>
    <t>细石混凝土</t>
  </si>
  <si>
    <r>
      <rPr>
        <sz val="9"/>
        <color indexed="8"/>
        <rFont val="宋体"/>
        <family val="0"/>
      </rPr>
      <t>外墙</t>
    </r>
  </si>
  <si>
    <t>200厚混凝土多孔砖</t>
  </si>
  <si>
    <r>
      <rPr>
        <sz val="9"/>
        <color indexed="8"/>
        <rFont val="宋体"/>
        <family val="0"/>
      </rPr>
      <t>内墙</t>
    </r>
  </si>
  <si>
    <t>轻质砌块</t>
  </si>
  <si>
    <r>
      <rPr>
        <sz val="9"/>
        <color indexed="8"/>
        <rFont val="宋体"/>
        <family val="0"/>
      </rPr>
      <t>外墙面</t>
    </r>
  </si>
  <si>
    <t>蒸压灰砂实心砖</t>
  </si>
  <si>
    <r>
      <rPr>
        <sz val="9"/>
        <color indexed="8"/>
        <rFont val="宋体"/>
        <family val="0"/>
      </rPr>
      <t>内墙面</t>
    </r>
  </si>
  <si>
    <r>
      <t>内墙乳胶漆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面砖</t>
    </r>
  </si>
  <si>
    <r>
      <rPr>
        <sz val="9"/>
        <color indexed="8"/>
        <rFont val="宋体"/>
        <family val="0"/>
      </rPr>
      <t>天棚</t>
    </r>
  </si>
  <si>
    <t>白色内墙涂料</t>
  </si>
  <si>
    <r>
      <rPr>
        <sz val="9"/>
        <color indexed="8"/>
        <rFont val="宋体"/>
        <family val="0"/>
      </rPr>
      <t>柱、梁、板</t>
    </r>
  </si>
  <si>
    <r>
      <t>C35</t>
    </r>
    <r>
      <rPr>
        <sz val="9"/>
        <color indexed="8"/>
        <rFont val="宋体"/>
        <family val="0"/>
      </rPr>
      <t>，</t>
    </r>
    <r>
      <rPr>
        <sz val="9"/>
        <color indexed="8"/>
        <rFont val="Times New Roman"/>
        <family val="1"/>
      </rPr>
      <t>C30</t>
    </r>
  </si>
  <si>
    <r>
      <rPr>
        <sz val="9"/>
        <color indexed="8"/>
        <rFont val="宋体"/>
        <family val="0"/>
      </rPr>
      <t>屋面</t>
    </r>
  </si>
  <si>
    <t>卷材防水、刚性防水</t>
  </si>
  <si>
    <r>
      <rPr>
        <sz val="9"/>
        <color indexed="8"/>
        <rFont val="宋体"/>
        <family val="0"/>
      </rPr>
      <t>门窗</t>
    </r>
  </si>
  <si>
    <r>
      <rPr>
        <sz val="9"/>
        <color indexed="8"/>
        <rFont val="宋体"/>
        <family val="0"/>
      </rPr>
      <t>安装工程特征</t>
    </r>
  </si>
  <si>
    <r>
      <rPr>
        <sz val="9"/>
        <color indexed="8"/>
        <rFont val="宋体"/>
        <family val="0"/>
      </rPr>
      <t>给排水</t>
    </r>
  </si>
  <si>
    <t>塑料管</t>
  </si>
  <si>
    <r>
      <rPr>
        <sz val="9"/>
        <color indexed="8"/>
        <rFont val="宋体"/>
        <family val="0"/>
      </rPr>
      <t>电气</t>
    </r>
  </si>
  <si>
    <t>镀锌钢管、控制电缆、电力电缆、塑料管</t>
  </si>
  <si>
    <r>
      <rPr>
        <sz val="9"/>
        <color indexed="8"/>
        <rFont val="宋体"/>
        <family val="0"/>
      </rPr>
      <t>暖通</t>
    </r>
  </si>
  <si>
    <t>热镀锌钢板，型钢</t>
  </si>
  <si>
    <r>
      <rPr>
        <sz val="9"/>
        <color indexed="8"/>
        <rFont val="宋体"/>
        <family val="0"/>
      </rPr>
      <t>智能</t>
    </r>
  </si>
  <si>
    <t>钢管、塑料管</t>
  </si>
  <si>
    <r>
      <rPr>
        <b/>
        <sz val="13.5"/>
        <color indexed="8"/>
        <rFont val="宋体"/>
        <family val="0"/>
      </rPr>
      <t>二、建筑安装工程费用组成分析表</t>
    </r>
  </si>
  <si>
    <r>
      <rPr>
        <sz val="9"/>
        <color indexed="8"/>
        <rFont val="宋体"/>
        <family val="0"/>
      </rPr>
      <t>项目名称</t>
    </r>
  </si>
  <si>
    <r>
      <rPr>
        <sz val="9"/>
        <color indexed="8"/>
        <rFont val="宋体"/>
        <family val="0"/>
      </rPr>
      <t>造价</t>
    </r>
  </si>
  <si>
    <r>
      <rPr>
        <sz val="9"/>
        <color indexed="8"/>
        <rFont val="宋体"/>
        <family val="0"/>
      </rPr>
      <t>占总造价</t>
    </r>
  </si>
  <si>
    <r>
      <rPr>
        <sz val="9"/>
        <color indexed="8"/>
        <rFont val="宋体"/>
        <family val="0"/>
      </rPr>
      <t>平米造价</t>
    </r>
  </si>
  <si>
    <r>
      <t>(</t>
    </r>
    <r>
      <rPr>
        <sz val="9"/>
        <color indexed="8"/>
        <rFont val="宋体"/>
        <family val="0"/>
      </rPr>
      <t>单位：元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</si>
  <si>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比例</t>
    </r>
    <r>
      <rPr>
        <sz val="9"/>
        <color indexed="8"/>
        <rFont val="Times New Roman"/>
        <family val="1"/>
      </rPr>
      <t>(%)</t>
    </r>
  </si>
  <si>
    <r>
      <t>(</t>
    </r>
    <r>
      <rPr>
        <sz val="9"/>
        <color indexed="8"/>
        <rFont val="宋体"/>
        <family val="0"/>
      </rPr>
      <t>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</si>
  <si>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工程总造价</t>
    </r>
  </si>
  <si>
    <r>
      <rPr>
        <sz val="9"/>
        <color indexed="8"/>
        <rFont val="宋体"/>
        <family val="0"/>
      </rPr>
      <t>土方工程</t>
    </r>
  </si>
  <si>
    <r>
      <rPr>
        <sz val="9"/>
        <color indexed="8"/>
        <rFont val="宋体"/>
        <family val="0"/>
      </rPr>
      <t>土建工程</t>
    </r>
  </si>
  <si>
    <r>
      <rPr>
        <sz val="9"/>
        <color indexed="8"/>
        <rFont val="宋体"/>
        <family val="0"/>
      </rPr>
      <t>安装工程</t>
    </r>
  </si>
  <si>
    <r>
      <rPr>
        <sz val="9"/>
        <color indexed="8"/>
        <rFont val="宋体"/>
        <family val="0"/>
      </rPr>
      <t>总计</t>
    </r>
  </si>
  <si>
    <r>
      <rPr>
        <sz val="9"/>
        <color indexed="8"/>
        <rFont val="宋体"/>
        <family val="0"/>
      </rPr>
      <t>土方工程部分</t>
    </r>
  </si>
  <si>
    <r>
      <rPr>
        <sz val="9"/>
        <color indexed="8"/>
        <rFont val="宋体"/>
        <family val="0"/>
      </rPr>
      <t>一</t>
    </r>
  </si>
  <si>
    <r>
      <rPr>
        <sz val="9"/>
        <color indexed="8"/>
        <rFont val="宋体"/>
        <family val="0"/>
      </rPr>
      <t>分部分项工程费</t>
    </r>
  </si>
  <si>
    <r>
      <rPr>
        <sz val="9"/>
        <color indexed="8"/>
        <rFont val="宋体"/>
        <family val="0"/>
      </rPr>
      <t>二</t>
    </r>
  </si>
  <si>
    <r>
      <rPr>
        <sz val="9"/>
        <color indexed="8"/>
        <rFont val="宋体"/>
        <family val="0"/>
      </rPr>
      <t>措施项目费</t>
    </r>
  </si>
  <si>
    <r>
      <rPr>
        <sz val="9"/>
        <color indexed="8"/>
        <rFont val="宋体"/>
        <family val="0"/>
      </rPr>
      <t>三</t>
    </r>
  </si>
  <si>
    <r>
      <rPr>
        <sz val="9"/>
        <color indexed="8"/>
        <rFont val="宋体"/>
        <family val="0"/>
      </rPr>
      <t>其他项目费</t>
    </r>
  </si>
  <si>
    <r>
      <rPr>
        <sz val="9"/>
        <color indexed="8"/>
        <rFont val="宋体"/>
        <family val="0"/>
      </rPr>
      <t>四</t>
    </r>
  </si>
  <si>
    <r>
      <rPr>
        <sz val="9"/>
        <color indexed="8"/>
        <rFont val="宋体"/>
        <family val="0"/>
      </rPr>
      <t>规费</t>
    </r>
  </si>
  <si>
    <r>
      <rPr>
        <sz val="9"/>
        <color indexed="8"/>
        <rFont val="宋体"/>
        <family val="0"/>
      </rPr>
      <t>五</t>
    </r>
  </si>
  <si>
    <r>
      <rPr>
        <sz val="9"/>
        <color indexed="8"/>
        <rFont val="宋体"/>
        <family val="0"/>
      </rPr>
      <t>税金</t>
    </r>
  </si>
  <si>
    <r>
      <rPr>
        <sz val="9"/>
        <color indexed="8"/>
        <rFont val="宋体"/>
        <family val="0"/>
      </rPr>
      <t>合计</t>
    </r>
  </si>
  <si>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</si>
  <si>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安装工程部分</t>
    </r>
  </si>
  <si>
    <r>
      <rPr>
        <sz val="9"/>
        <color indexed="8"/>
        <rFont val="宋体"/>
        <family val="0"/>
      </rPr>
      <t>安装分部分项工程费用</t>
    </r>
  </si>
  <si>
    <t>机械设备安装工程</t>
  </si>
  <si>
    <t>电气设备安装工程</t>
  </si>
  <si>
    <t>消防工程</t>
  </si>
  <si>
    <t>给排水、采暖、燃气工程</t>
  </si>
  <si>
    <t>通风空调工程</t>
  </si>
  <si>
    <t>自动化控制仪表安装工程</t>
  </si>
  <si>
    <t>通讯设备及线路工程</t>
  </si>
  <si>
    <r>
      <rPr>
        <sz val="9"/>
        <color indexed="8"/>
        <rFont val="宋体"/>
        <family val="0"/>
      </rPr>
      <t>安装工程造价组成</t>
    </r>
  </si>
  <si>
    <r>
      <rPr>
        <b/>
        <sz val="13.5"/>
        <color indexed="8"/>
        <rFont val="宋体"/>
        <family val="0"/>
      </rPr>
      <t>三、土建与装饰工程分部分项工程费指标</t>
    </r>
  </si>
  <si>
    <r>
      <rPr>
        <sz val="9"/>
        <color indexed="8"/>
        <rFont val="宋体"/>
        <family val="0"/>
      </rPr>
      <t>分部名称</t>
    </r>
  </si>
  <si>
    <r>
      <rPr>
        <sz val="9"/>
        <color indexed="8"/>
        <rFont val="宋体"/>
        <family val="0"/>
      </rPr>
      <t>分部分项工程费用
（元）</t>
    </r>
  </si>
  <si>
    <r>
      <rPr>
        <sz val="9"/>
        <color indexed="8"/>
        <rFont val="宋体"/>
        <family val="0"/>
      </rPr>
      <t>平米造价
（费用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建筑面积）</t>
    </r>
  </si>
  <si>
    <r>
      <rPr>
        <sz val="9"/>
        <color indexed="8"/>
        <rFont val="宋体"/>
        <family val="0"/>
      </rPr>
      <t>占分部分项工程费用（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</si>
  <si>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</si>
  <si>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A.1</t>
  </si>
  <si>
    <r>
      <rPr>
        <sz val="9"/>
        <color indexed="8"/>
        <rFont val="宋体"/>
        <family val="0"/>
      </rPr>
      <t>土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石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方工程</t>
    </r>
  </si>
  <si>
    <t>A.2</t>
  </si>
  <si>
    <r>
      <rPr>
        <sz val="9"/>
        <color indexed="8"/>
        <rFont val="宋体"/>
        <family val="0"/>
      </rPr>
      <t>桩与地基基础工程</t>
    </r>
  </si>
  <si>
    <t>A.3</t>
  </si>
  <si>
    <r>
      <rPr>
        <sz val="9"/>
        <color indexed="8"/>
        <rFont val="宋体"/>
        <family val="0"/>
      </rPr>
      <t>砌筑工程</t>
    </r>
  </si>
  <si>
    <t>A.4</t>
  </si>
  <si>
    <r>
      <rPr>
        <sz val="9"/>
        <color indexed="8"/>
        <rFont val="宋体"/>
        <family val="0"/>
      </rPr>
      <t>混凝土及钢筋混凝土工程</t>
    </r>
  </si>
  <si>
    <t>A.7</t>
  </si>
  <si>
    <r>
      <rPr>
        <sz val="9"/>
        <color indexed="8"/>
        <rFont val="宋体"/>
        <family val="0"/>
      </rPr>
      <t>屋面及防水工程</t>
    </r>
  </si>
  <si>
    <t>A.8</t>
  </si>
  <si>
    <r>
      <rPr>
        <sz val="9"/>
        <color indexed="8"/>
        <rFont val="宋体"/>
        <family val="0"/>
      </rPr>
      <t>防腐、隔热、保温工程</t>
    </r>
  </si>
  <si>
    <t>B.1</t>
  </si>
  <si>
    <r>
      <rPr>
        <sz val="9"/>
        <color indexed="8"/>
        <rFont val="宋体"/>
        <family val="0"/>
      </rPr>
      <t>楼地面工程</t>
    </r>
  </si>
  <si>
    <t>B.2</t>
  </si>
  <si>
    <r>
      <rPr>
        <sz val="9"/>
        <color indexed="8"/>
        <rFont val="宋体"/>
        <family val="0"/>
      </rPr>
      <t>墙、柱面工程</t>
    </r>
  </si>
  <si>
    <t>B.3</t>
  </si>
  <si>
    <r>
      <rPr>
        <sz val="9"/>
        <color indexed="8"/>
        <rFont val="宋体"/>
        <family val="0"/>
      </rPr>
      <t>天棚工程</t>
    </r>
  </si>
  <si>
    <t>B.4</t>
  </si>
  <si>
    <r>
      <rPr>
        <sz val="9"/>
        <color indexed="8"/>
        <rFont val="宋体"/>
        <family val="0"/>
      </rPr>
      <t>门窗工程</t>
    </r>
  </si>
  <si>
    <t>B.5</t>
  </si>
  <si>
    <r>
      <rPr>
        <sz val="9"/>
        <color indexed="8"/>
        <rFont val="宋体"/>
        <family val="0"/>
      </rPr>
      <t>油漆、涂料、裱糊工程</t>
    </r>
  </si>
  <si>
    <t>B.6</t>
  </si>
  <si>
    <r>
      <rPr>
        <sz val="9"/>
        <color indexed="8"/>
        <rFont val="宋体"/>
        <family val="0"/>
      </rPr>
      <t>其他工程</t>
    </r>
  </si>
  <si>
    <t>合计</t>
  </si>
  <si>
    <r>
      <rPr>
        <b/>
        <sz val="13.5"/>
        <color indexed="8"/>
        <rFont val="宋体"/>
        <family val="0"/>
      </rPr>
      <t>四、安装工程分部分项工程费指标</t>
    </r>
  </si>
  <si>
    <r>
      <rPr>
        <sz val="9"/>
        <color indexed="8"/>
        <rFont val="宋体"/>
        <family val="0"/>
      </rPr>
      <t>占安装工程造价费用（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</si>
  <si>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t>C.1</t>
  </si>
  <si>
    <r>
      <rPr>
        <sz val="10"/>
        <color indexed="8"/>
        <rFont val="宋体"/>
        <family val="0"/>
      </rPr>
      <t>机械设备安装工程</t>
    </r>
  </si>
  <si>
    <t>C.2</t>
  </si>
  <si>
    <r>
      <rPr>
        <sz val="10"/>
        <color indexed="8"/>
        <rFont val="宋体"/>
        <family val="0"/>
      </rPr>
      <t>电气设备安装工程</t>
    </r>
  </si>
  <si>
    <t>C.7</t>
  </si>
  <si>
    <r>
      <rPr>
        <sz val="10"/>
        <color indexed="8"/>
        <rFont val="宋体"/>
        <family val="0"/>
      </rPr>
      <t>消防工程</t>
    </r>
  </si>
  <si>
    <t>C.8</t>
  </si>
  <si>
    <r>
      <rPr>
        <sz val="10"/>
        <color indexed="8"/>
        <rFont val="宋体"/>
        <family val="0"/>
      </rPr>
      <t>给排水、采暖、燃气工程</t>
    </r>
  </si>
  <si>
    <t>C.9</t>
  </si>
  <si>
    <r>
      <rPr>
        <sz val="10"/>
        <color indexed="8"/>
        <rFont val="宋体"/>
        <family val="0"/>
      </rPr>
      <t>通风空调工程</t>
    </r>
  </si>
  <si>
    <t>C.10</t>
  </si>
  <si>
    <r>
      <rPr>
        <sz val="10"/>
        <color indexed="8"/>
        <rFont val="宋体"/>
        <family val="0"/>
      </rPr>
      <t>自动化控制仪表安装工程</t>
    </r>
  </si>
  <si>
    <t>C.11</t>
  </si>
  <si>
    <r>
      <rPr>
        <sz val="10"/>
        <color indexed="8"/>
        <rFont val="宋体"/>
        <family val="0"/>
      </rPr>
      <t>通讯设备及线路工程</t>
    </r>
  </si>
  <si>
    <r>
      <rPr>
        <sz val="10"/>
        <color indexed="8"/>
        <rFont val="宋体"/>
        <family val="0"/>
      </rPr>
      <t>合计</t>
    </r>
  </si>
  <si>
    <r>
      <rPr>
        <b/>
        <sz val="13.5"/>
        <color indexed="8"/>
        <rFont val="宋体"/>
        <family val="0"/>
      </rPr>
      <t>五、建筑装饰工程措施项目费指标</t>
    </r>
  </si>
  <si>
    <r>
      <rPr>
        <sz val="9"/>
        <rFont val="宋体"/>
        <family val="0"/>
      </rPr>
      <t>序号</t>
    </r>
  </si>
  <si>
    <r>
      <rPr>
        <sz val="9"/>
        <color indexed="8"/>
        <rFont val="宋体"/>
        <family val="0"/>
      </rPr>
      <t>分项名称</t>
    </r>
  </si>
  <si>
    <t>措施项目费用</t>
  </si>
  <si>
    <r>
      <rPr>
        <sz val="9"/>
        <color indexed="8"/>
        <rFont val="宋体"/>
        <family val="0"/>
      </rPr>
      <t>占土建分部分项工程费比例（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</si>
  <si>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占土建措施工程费比例（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</si>
  <si>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占土建造价比例（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</si>
  <si>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平米造价</t>
    </r>
  </si>
  <si>
    <r>
      <t>(</t>
    </r>
    <r>
      <rPr>
        <sz val="9"/>
        <rFont val="宋体"/>
        <family val="0"/>
      </rPr>
      <t>费用</t>
    </r>
    <r>
      <rPr>
        <sz val="9"/>
        <rFont val="Times New Roman"/>
        <family val="1"/>
      </rPr>
      <t>/</t>
    </r>
    <r>
      <rPr>
        <sz val="9"/>
        <rFont val="宋体"/>
        <family val="0"/>
      </rPr>
      <t>建筑面积</t>
    </r>
    <r>
      <rPr>
        <sz val="9"/>
        <rFont val="Times New Roman"/>
        <family val="1"/>
      </rPr>
      <t>)</t>
    </r>
  </si>
  <si>
    <r>
      <rPr>
        <sz val="9"/>
        <color indexed="8"/>
        <rFont val="宋体"/>
        <family val="0"/>
      </rPr>
      <t>现场安全文明施工</t>
    </r>
  </si>
  <si>
    <r>
      <rPr>
        <sz val="9"/>
        <color indexed="8"/>
        <rFont val="宋体"/>
        <family val="0"/>
      </rPr>
      <t>临时设施</t>
    </r>
  </si>
  <si>
    <r>
      <rPr>
        <sz val="9"/>
        <color indexed="8"/>
        <rFont val="宋体"/>
        <family val="0"/>
      </rPr>
      <t>材料与设备检验试验</t>
    </r>
  </si>
  <si>
    <r>
      <rPr>
        <sz val="9"/>
        <color indexed="8"/>
        <rFont val="宋体"/>
        <family val="0"/>
      </rPr>
      <t>垂直运输费</t>
    </r>
  </si>
  <si>
    <r>
      <rPr>
        <sz val="8"/>
        <color indexed="8"/>
        <rFont val="宋体"/>
        <family val="0"/>
      </rPr>
      <t>大型机械设备进出场及安拆</t>
    </r>
  </si>
  <si>
    <t>住宅分户验收</t>
  </si>
  <si>
    <r>
      <rPr>
        <sz val="9"/>
        <color indexed="8"/>
        <rFont val="宋体"/>
        <family val="0"/>
      </rPr>
      <t>冬雨季施工</t>
    </r>
  </si>
  <si>
    <r>
      <rPr>
        <sz val="9"/>
        <color indexed="8"/>
        <rFont val="宋体"/>
        <family val="0"/>
      </rPr>
      <t>已完工程及设备保护</t>
    </r>
  </si>
  <si>
    <r>
      <rPr>
        <sz val="9"/>
        <color indexed="8"/>
        <rFont val="宋体"/>
        <family val="0"/>
      </rPr>
      <t>赶工措施</t>
    </r>
  </si>
  <si>
    <r>
      <rPr>
        <sz val="9"/>
        <color indexed="8"/>
        <rFont val="宋体"/>
        <family val="0"/>
      </rPr>
      <t>模板</t>
    </r>
  </si>
  <si>
    <r>
      <rPr>
        <sz val="9"/>
        <color indexed="8"/>
        <rFont val="宋体"/>
        <family val="0"/>
      </rPr>
      <t>脚手架</t>
    </r>
  </si>
  <si>
    <r>
      <rPr>
        <b/>
        <sz val="13.5"/>
        <color indexed="8"/>
        <rFont val="宋体"/>
        <family val="0"/>
      </rPr>
      <t>六、安装工程措施项目费指标</t>
    </r>
  </si>
  <si>
    <r>
      <rPr>
        <sz val="9"/>
        <color indexed="8"/>
        <rFont val="宋体"/>
        <family val="0"/>
      </rPr>
      <t>占安装分部分项工程费比例（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</si>
  <si>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rPr>
        <sz val="9"/>
        <color indexed="8"/>
        <rFont val="宋体"/>
        <family val="0"/>
      </rPr>
      <t>占安装措施工程费比例（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宋体"/>
        <family val="0"/>
      </rPr>
      <t>）</t>
    </r>
  </si>
  <si>
    <r>
      <t>占安装造价比例（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</si>
  <si>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rPr>
        <sz val="9"/>
        <color indexed="8"/>
        <rFont val="宋体"/>
        <family val="0"/>
      </rPr>
      <t>安装脚手架</t>
    </r>
  </si>
  <si>
    <r>
      <rPr>
        <sz val="9"/>
        <color indexed="8"/>
        <rFont val="宋体"/>
        <family val="0"/>
      </rPr>
      <t>现场安全文明施工费</t>
    </r>
  </si>
  <si>
    <t>冬雨季施工增加费</t>
  </si>
  <si>
    <r>
      <rPr>
        <sz val="9"/>
        <color indexed="8"/>
        <rFont val="宋体"/>
        <family val="0"/>
      </rPr>
      <t>临时设施费</t>
    </r>
  </si>
  <si>
    <t>赶工措施费</t>
  </si>
  <si>
    <r>
      <rPr>
        <b/>
        <sz val="13.5"/>
        <color indexed="8"/>
        <rFont val="宋体"/>
        <family val="0"/>
      </rPr>
      <t>七、建筑工程工料分析表</t>
    </r>
  </si>
  <si>
    <r>
      <t> </t>
    </r>
    <r>
      <rPr>
        <sz val="9"/>
        <color indexed="8"/>
        <rFont val="宋体"/>
        <family val="0"/>
      </rPr>
      <t>土建工程部分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</si>
  <si>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</si>
  <si>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单位</t>
    </r>
  </si>
  <si>
    <r>
      <rPr>
        <sz val="9"/>
        <color indexed="8"/>
        <rFont val="宋体"/>
        <family val="0"/>
      </rPr>
      <t>费用</t>
    </r>
  </si>
  <si>
    <r>
      <rPr>
        <sz val="9"/>
        <color indexed="8"/>
        <rFont val="宋体"/>
        <family val="0"/>
      </rPr>
      <t>数量</t>
    </r>
  </si>
  <si>
    <r>
      <t>单价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</si>
  <si>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平米费用</t>
    </r>
  </si>
  <si>
    <r>
      <rPr>
        <sz val="9"/>
        <color indexed="8"/>
        <rFont val="宋体"/>
        <family val="0"/>
      </rPr>
      <t>平米含量</t>
    </r>
  </si>
  <si>
    <r>
      <t>(</t>
    </r>
    <r>
      <rPr>
        <sz val="9"/>
        <color indexed="8"/>
        <rFont val="宋体"/>
        <family val="0"/>
      </rPr>
      <t>数量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每百</t>
    </r>
    <r>
      <rPr>
        <sz val="9"/>
        <color indexed="8"/>
        <rFont val="宋体"/>
        <family val="0"/>
      </rPr>
      <t>建筑面积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</si>
  <si>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人工</t>
    </r>
  </si>
  <si>
    <r>
      <rPr>
        <sz val="9"/>
        <color indexed="8"/>
        <rFont val="宋体"/>
        <family val="0"/>
      </rPr>
      <t>工日</t>
    </r>
  </si>
  <si>
    <r>
      <rPr>
        <sz val="9"/>
        <color indexed="8"/>
        <rFont val="宋体"/>
        <family val="0"/>
      </rPr>
      <t>陶粒</t>
    </r>
  </si>
  <si>
    <t>m3</t>
  </si>
  <si>
    <r>
      <rPr>
        <sz val="9"/>
        <color indexed="8"/>
        <rFont val="宋体"/>
        <family val="0"/>
      </rPr>
      <t>水泥</t>
    </r>
  </si>
  <si>
    <t>kg</t>
  </si>
  <si>
    <r>
      <rPr>
        <sz val="9"/>
        <color indexed="8"/>
        <rFont val="宋体"/>
        <family val="0"/>
      </rPr>
      <t>木材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不含周转材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</si>
  <si>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周转木材</t>
    </r>
  </si>
  <si>
    <r>
      <rPr>
        <sz val="9"/>
        <color indexed="8"/>
        <rFont val="宋体"/>
        <family val="0"/>
      </rPr>
      <t>标准砖</t>
    </r>
  </si>
  <si>
    <r>
      <rPr>
        <sz val="9"/>
        <color indexed="8"/>
        <rFont val="宋体"/>
        <family val="0"/>
      </rPr>
      <t>百块</t>
    </r>
  </si>
  <si>
    <r>
      <rPr>
        <sz val="9"/>
        <color indexed="8"/>
        <rFont val="宋体"/>
        <family val="0"/>
      </rPr>
      <t>多孔砖</t>
    </r>
  </si>
  <si>
    <r>
      <rPr>
        <sz val="9"/>
        <color indexed="8"/>
        <rFont val="宋体"/>
        <family val="0"/>
      </rPr>
      <t>砌块</t>
    </r>
  </si>
  <si>
    <r>
      <rPr>
        <sz val="9"/>
        <color indexed="8"/>
        <rFont val="宋体"/>
        <family val="0"/>
      </rPr>
      <t>块</t>
    </r>
  </si>
  <si>
    <r>
      <rPr>
        <sz val="9"/>
        <color indexed="8"/>
        <rFont val="宋体"/>
        <family val="0"/>
      </rPr>
      <t>砂</t>
    </r>
  </si>
  <si>
    <r>
      <rPr>
        <sz val="9"/>
        <color indexed="8"/>
        <rFont val="宋体"/>
        <family val="0"/>
      </rPr>
      <t>碎石</t>
    </r>
  </si>
  <si>
    <r>
      <rPr>
        <sz val="9"/>
        <color indexed="8"/>
        <rFont val="宋体"/>
        <family val="0"/>
      </rPr>
      <t>商品砼</t>
    </r>
  </si>
  <si>
    <r>
      <rPr>
        <sz val="9"/>
        <color indexed="8"/>
        <rFont val="宋体"/>
        <family val="0"/>
      </rPr>
      <t>聚苯乙烯挤塑板</t>
    </r>
  </si>
  <si>
    <r>
      <rPr>
        <sz val="9"/>
        <color indexed="8"/>
        <rFont val="宋体"/>
        <family val="0"/>
      </rPr>
      <t>钢管脚手架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支撑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</si>
  <si>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0"/>
      </rPr>
      <t>界面剂（砼面）</t>
    </r>
  </si>
  <si>
    <r>
      <rPr>
        <sz val="8.5"/>
        <color indexed="8"/>
        <rFont val="宋体"/>
        <family val="0"/>
      </rPr>
      <t>界面剂（加气砼面）</t>
    </r>
  </si>
  <si>
    <r>
      <rPr>
        <sz val="9"/>
        <color indexed="8"/>
        <rFont val="宋体"/>
        <family val="0"/>
      </rPr>
      <t>木模板</t>
    </r>
  </si>
  <si>
    <t>m2</t>
  </si>
  <si>
    <r>
      <rPr>
        <sz val="9"/>
        <color indexed="8"/>
        <rFont val="宋体"/>
        <family val="0"/>
      </rPr>
      <t>聚合物砂浆</t>
    </r>
  </si>
  <si>
    <r>
      <rPr>
        <sz val="9"/>
        <color indexed="8"/>
        <rFont val="宋体"/>
        <family val="0"/>
      </rPr>
      <t>脚手钢管</t>
    </r>
  </si>
  <si>
    <r>
      <t> </t>
    </r>
    <r>
      <rPr>
        <sz val="9"/>
        <color indexed="8"/>
        <rFont val="宋体"/>
        <family val="0"/>
      </rPr>
      <t>安装工程部分</t>
    </r>
  </si>
  <si>
    <t>热镀锌钢板</t>
  </si>
  <si>
    <t>m</t>
  </si>
  <si>
    <r>
      <rPr>
        <sz val="9"/>
        <color indexed="8"/>
        <rFont val="宋体"/>
        <family val="0"/>
      </rPr>
      <t>焊接钢管</t>
    </r>
  </si>
  <si>
    <r>
      <rPr>
        <sz val="9"/>
        <color indexed="8"/>
        <rFont val="宋体"/>
        <family val="0"/>
      </rPr>
      <t>塑料排水管</t>
    </r>
  </si>
  <si>
    <r>
      <rPr>
        <sz val="9"/>
        <color indexed="8"/>
        <rFont val="宋体"/>
        <family val="0"/>
      </rPr>
      <t>丙烯管</t>
    </r>
  </si>
  <si>
    <r>
      <rPr>
        <sz val="9"/>
        <color indexed="8"/>
        <rFont val="宋体"/>
        <family val="0"/>
      </rPr>
      <t>半硬塑料管</t>
    </r>
  </si>
  <si>
    <r>
      <rPr>
        <sz val="9"/>
        <color indexed="8"/>
        <rFont val="宋体"/>
        <family val="0"/>
      </rPr>
      <t>铜芯绝缘导线</t>
    </r>
  </si>
  <si>
    <r>
      <rPr>
        <sz val="9"/>
        <color indexed="8"/>
        <rFont val="宋体"/>
        <family val="0"/>
      </rPr>
      <t>控制电缆</t>
    </r>
  </si>
  <si>
    <r>
      <rPr>
        <sz val="9"/>
        <color indexed="8"/>
        <rFont val="宋体"/>
        <family val="0"/>
      </rPr>
      <t>电力电缆</t>
    </r>
  </si>
  <si>
    <r>
      <t>本工程数据由南通俊达工程造价咨询有限公司 提供</t>
    </r>
    <r>
      <rPr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</si>
</sst>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2"/>
      <name val="Times New Roman"/>
      <family val="1"/>
    </font>
    <font>
      <b/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.5"/>
      <color indexed="8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.5"/>
      <color indexed="8"/>
      <name val="宋体"/>
      <family val="0"/>
    </font>
    <font>
      <sz val="8.5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vertAlign val="superscript"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0" fontId="3" fillId="35" borderId="14" xfId="0" applyNumberFormat="1" applyFont="1" applyFill="1" applyBorder="1" applyAlignment="1">
      <alignment horizontal="center" vertical="center" wrapText="1"/>
    </xf>
    <xf numFmtId="10" fontId="6" fillId="35" borderId="14" xfId="0" applyNumberFormat="1" applyFont="1" applyFill="1" applyBorder="1" applyAlignment="1">
      <alignment horizontal="center" vertical="center" wrapText="1"/>
    </xf>
    <xf numFmtId="176" fontId="6" fillId="35" borderId="16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0" fontId="3" fillId="35" borderId="1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10" fillId="35" borderId="14" xfId="0" applyNumberFormat="1" applyFont="1" applyFill="1" applyBorder="1" applyAlignment="1">
      <alignment horizontal="center" vertical="center" wrapText="1"/>
    </xf>
    <xf numFmtId="176" fontId="10" fillId="35" borderId="16" xfId="0" applyNumberFormat="1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176" fontId="10" fillId="33" borderId="14" xfId="0" applyNumberFormat="1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/>
    </xf>
    <xf numFmtId="176" fontId="10" fillId="33" borderId="19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right" vertical="center" wrapText="1"/>
    </xf>
    <xf numFmtId="10" fontId="3" fillId="35" borderId="14" xfId="0" applyNumberFormat="1" applyFont="1" applyFill="1" applyBorder="1" applyAlignment="1">
      <alignment horizontal="right" vertical="center" wrapText="1"/>
    </xf>
    <xf numFmtId="10" fontId="3" fillId="35" borderId="16" xfId="0" applyNumberFormat="1" applyFont="1" applyFill="1" applyBorder="1" applyAlignment="1">
      <alignment horizontal="right" vertical="center" wrapText="1"/>
    </xf>
    <xf numFmtId="176" fontId="3" fillId="36" borderId="14" xfId="0" applyNumberFormat="1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176" fontId="10" fillId="35" borderId="14" xfId="0" applyNumberFormat="1" applyFont="1" applyFill="1" applyBorder="1" applyAlignment="1">
      <alignment horizontal="right" vertical="center" wrapText="1"/>
    </xf>
    <xf numFmtId="0" fontId="3" fillId="34" borderId="22" xfId="0" applyFont="1" applyFill="1" applyBorder="1" applyAlignment="1">
      <alignment horizontal="center" vertical="center" wrapText="1"/>
    </xf>
    <xf numFmtId="176" fontId="10" fillId="33" borderId="14" xfId="0" applyNumberFormat="1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176" fontId="3" fillId="36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14" fontId="3" fillId="36" borderId="27" xfId="0" applyNumberFormat="1" applyFont="1" applyFill="1" applyBorder="1" applyAlignment="1">
      <alignment horizontal="left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56" fillId="36" borderId="27" xfId="0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57" fillId="36" borderId="27" xfId="0" applyFont="1" applyFill="1" applyBorder="1" applyAlignment="1">
      <alignment horizontal="left" vertical="center" wrapText="1"/>
    </xf>
    <xf numFmtId="0" fontId="3" fillId="35" borderId="29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56" fillId="36" borderId="32" xfId="0" applyFont="1" applyFill="1" applyBorder="1" applyAlignment="1">
      <alignment horizontal="left" vertical="center" wrapText="1"/>
    </xf>
    <xf numFmtId="0" fontId="3" fillId="36" borderId="32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50390625" style="1" customWidth="1"/>
    <col min="2" max="2" width="12.00390625" style="1" customWidth="1"/>
    <col min="3" max="3" width="11.50390625" style="1" customWidth="1"/>
    <col min="4" max="4" width="11.75390625" style="1" customWidth="1"/>
    <col min="5" max="5" width="10.875" style="1" customWidth="1"/>
    <col min="6" max="6" width="12.25390625" style="1" customWidth="1"/>
    <col min="7" max="16384" width="9.00390625" style="1" customWidth="1"/>
  </cols>
  <sheetData>
    <row r="1" spans="1:7" ht="30" customHeight="1">
      <c r="A1" s="75" t="s">
        <v>0</v>
      </c>
      <c r="B1" s="44"/>
      <c r="C1" s="44"/>
      <c r="D1" s="44"/>
      <c r="E1" s="44"/>
      <c r="F1" s="44"/>
      <c r="G1" s="44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8" customHeight="1">
      <c r="A3" s="76" t="s">
        <v>2</v>
      </c>
      <c r="B3" s="77" t="s">
        <v>3</v>
      </c>
      <c r="C3" s="78"/>
      <c r="D3" s="78"/>
      <c r="E3" s="78"/>
      <c r="F3" s="76" t="s">
        <v>4</v>
      </c>
      <c r="G3" s="79" t="s">
        <v>5</v>
      </c>
    </row>
    <row r="4" spans="1:7" ht="18" customHeight="1">
      <c r="A4" s="80" t="s">
        <v>6</v>
      </c>
      <c r="B4" s="81" t="s">
        <v>7</v>
      </c>
      <c r="C4" s="82">
        <v>12928.2</v>
      </c>
      <c r="D4" s="81" t="s">
        <v>8</v>
      </c>
      <c r="E4" s="82">
        <v>4</v>
      </c>
      <c r="F4" s="81" t="s">
        <v>9</v>
      </c>
      <c r="G4" s="83">
        <v>4.2</v>
      </c>
    </row>
    <row r="5" spans="1:7" ht="24.75">
      <c r="A5" s="84"/>
      <c r="B5" s="85" t="s">
        <v>10</v>
      </c>
      <c r="C5" s="86">
        <v>0</v>
      </c>
      <c r="D5" s="85" t="s">
        <v>11</v>
      </c>
      <c r="E5" s="86">
        <v>0</v>
      </c>
      <c r="F5" s="85" t="s">
        <v>12</v>
      </c>
      <c r="G5" s="87">
        <v>17.1</v>
      </c>
    </row>
    <row r="6" spans="1:7" ht="18" customHeight="1">
      <c r="A6" s="84"/>
      <c r="B6" s="85" t="s">
        <v>13</v>
      </c>
      <c r="C6" s="88" t="s">
        <v>14</v>
      </c>
      <c r="D6" s="85" t="s">
        <v>15</v>
      </c>
      <c r="E6" s="88" t="s">
        <v>16</v>
      </c>
      <c r="F6" s="85" t="s">
        <v>17</v>
      </c>
      <c r="G6" s="89" t="s">
        <v>18</v>
      </c>
    </row>
    <row r="7" spans="1:7" ht="18" customHeight="1">
      <c r="A7" s="84"/>
      <c r="B7" s="85" t="s">
        <v>19</v>
      </c>
      <c r="C7" s="90"/>
      <c r="D7" s="85" t="s">
        <v>20</v>
      </c>
      <c r="E7" s="90"/>
      <c r="F7" s="85" t="s">
        <v>21</v>
      </c>
      <c r="G7" s="91" t="s">
        <v>22</v>
      </c>
    </row>
    <row r="8" spans="1:7" ht="18" customHeight="1">
      <c r="A8" s="84" t="s">
        <v>23</v>
      </c>
      <c r="B8" s="85" t="s">
        <v>24</v>
      </c>
      <c r="C8" s="92" t="s">
        <v>25</v>
      </c>
      <c r="D8" s="93"/>
      <c r="E8" s="85" t="s">
        <v>26</v>
      </c>
      <c r="F8" s="92" t="s">
        <v>27</v>
      </c>
      <c r="G8" s="94"/>
    </row>
    <row r="9" spans="1:7" ht="18" customHeight="1">
      <c r="A9" s="84"/>
      <c r="B9" s="85" t="s">
        <v>28</v>
      </c>
      <c r="C9" s="95" t="s">
        <v>29</v>
      </c>
      <c r="D9" s="96"/>
      <c r="E9" s="85" t="s">
        <v>30</v>
      </c>
      <c r="F9" s="95" t="s">
        <v>31</v>
      </c>
      <c r="G9" s="96"/>
    </row>
    <row r="10" spans="1:7" ht="18" customHeight="1">
      <c r="A10" s="84"/>
      <c r="B10" s="85" t="s">
        <v>32</v>
      </c>
      <c r="C10" s="92" t="s">
        <v>33</v>
      </c>
      <c r="D10" s="93"/>
      <c r="E10" s="85" t="s">
        <v>34</v>
      </c>
      <c r="F10" s="95" t="s">
        <v>35</v>
      </c>
      <c r="G10" s="97"/>
    </row>
    <row r="11" spans="1:7" ht="18" customHeight="1">
      <c r="A11" s="84"/>
      <c r="B11" s="85" t="s">
        <v>36</v>
      </c>
      <c r="C11" s="95" t="s">
        <v>37</v>
      </c>
      <c r="D11" s="96"/>
      <c r="E11" s="85" t="s">
        <v>38</v>
      </c>
      <c r="F11" s="98" t="s">
        <v>39</v>
      </c>
      <c r="G11" s="97"/>
    </row>
    <row r="12" spans="1:7" ht="18" customHeight="1">
      <c r="A12" s="84"/>
      <c r="B12" s="85" t="s">
        <v>40</v>
      </c>
      <c r="C12" s="92" t="s">
        <v>41</v>
      </c>
      <c r="D12" s="93"/>
      <c r="E12" s="85" t="s">
        <v>42</v>
      </c>
      <c r="F12" s="99"/>
      <c r="G12" s="100"/>
    </row>
    <row r="13" spans="1:7" ht="18" customHeight="1">
      <c r="A13" s="84" t="s">
        <v>43</v>
      </c>
      <c r="B13" s="85" t="s">
        <v>44</v>
      </c>
      <c r="C13" s="92" t="s">
        <v>45</v>
      </c>
      <c r="D13" s="93"/>
      <c r="E13" s="93"/>
      <c r="F13" s="93"/>
      <c r="G13" s="94"/>
    </row>
    <row r="14" spans="1:7" ht="18" customHeight="1">
      <c r="A14" s="84"/>
      <c r="B14" s="85" t="s">
        <v>46</v>
      </c>
      <c r="C14" s="95" t="s">
        <v>47</v>
      </c>
      <c r="D14" s="96"/>
      <c r="E14" s="96"/>
      <c r="F14" s="96"/>
      <c r="G14" s="97"/>
    </row>
    <row r="15" spans="1:7" ht="18" customHeight="1">
      <c r="A15" s="84"/>
      <c r="B15" s="85" t="s">
        <v>48</v>
      </c>
      <c r="C15" s="92" t="s">
        <v>49</v>
      </c>
      <c r="D15" s="93"/>
      <c r="E15" s="93"/>
      <c r="F15" s="93"/>
      <c r="G15" s="94"/>
    </row>
    <row r="16" spans="1:7" ht="18" customHeight="1">
      <c r="A16" s="101"/>
      <c r="B16" s="102" t="s">
        <v>50</v>
      </c>
      <c r="C16" s="103" t="s">
        <v>51</v>
      </c>
      <c r="D16" s="104"/>
      <c r="E16" s="104"/>
      <c r="F16" s="104"/>
      <c r="G16" s="105"/>
    </row>
  </sheetData>
  <sheetProtection/>
  <mergeCells count="20">
    <mergeCell ref="A1:G1"/>
    <mergeCell ref="A2:G2"/>
    <mergeCell ref="B3:E3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G13"/>
    <mergeCell ref="C14:G14"/>
    <mergeCell ref="C15:G15"/>
    <mergeCell ref="C16:G16"/>
    <mergeCell ref="A4:A7"/>
    <mergeCell ref="A8:A12"/>
    <mergeCell ref="A13:A1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4" sqref="F4:G32"/>
    </sheetView>
  </sheetViews>
  <sheetFormatPr defaultColWidth="9.00390625" defaultRowHeight="14.25"/>
  <cols>
    <col min="1" max="1" width="8.375" style="1" customWidth="1"/>
    <col min="2" max="2" width="7.00390625" style="1" customWidth="1"/>
    <col min="3" max="3" width="9.50390625" style="1" customWidth="1"/>
    <col min="4" max="4" width="13.875" style="1" customWidth="1"/>
    <col min="5" max="5" width="13.00390625" style="1" customWidth="1"/>
    <col min="6" max="6" width="12.375" style="1" customWidth="1"/>
    <col min="7" max="7" width="15.25390625" style="1" customWidth="1"/>
    <col min="8" max="8" width="9.00390625" style="1" customWidth="1"/>
    <col min="9" max="9" width="22.375" style="1" customWidth="1"/>
    <col min="10" max="16384" width="9.00390625" style="1" customWidth="1"/>
  </cols>
  <sheetData>
    <row r="1" spans="1:7" ht="30.75" customHeight="1">
      <c r="A1" s="2" t="s">
        <v>52</v>
      </c>
      <c r="B1" s="2"/>
      <c r="C1" s="2"/>
      <c r="D1" s="2"/>
      <c r="E1" s="2"/>
      <c r="F1" s="2"/>
      <c r="G1" s="2"/>
    </row>
    <row r="2" spans="1:7" ht="12" customHeight="1">
      <c r="A2" s="3" t="s">
        <v>53</v>
      </c>
      <c r="B2" s="4"/>
      <c r="C2" s="4"/>
      <c r="D2" s="4"/>
      <c r="E2" s="4" t="s">
        <v>54</v>
      </c>
      <c r="F2" s="4" t="s">
        <v>55</v>
      </c>
      <c r="G2" s="5" t="s">
        <v>56</v>
      </c>
    </row>
    <row r="3" spans="1:7" ht="12" customHeight="1">
      <c r="A3" s="6"/>
      <c r="B3" s="7"/>
      <c r="C3" s="7"/>
      <c r="D3" s="7"/>
      <c r="E3" s="7" t="s">
        <v>57</v>
      </c>
      <c r="F3" s="7" t="s">
        <v>58</v>
      </c>
      <c r="G3" s="9" t="s">
        <v>59</v>
      </c>
    </row>
    <row r="4" spans="1:7" ht="12" customHeight="1">
      <c r="A4" s="6" t="s">
        <v>60</v>
      </c>
      <c r="B4" s="7"/>
      <c r="C4" s="62">
        <v>1</v>
      </c>
      <c r="D4" s="62" t="s">
        <v>61</v>
      </c>
      <c r="E4" s="63">
        <v>0</v>
      </c>
      <c r="F4" s="64">
        <f>E4/23722565.67</f>
        <v>0</v>
      </c>
      <c r="G4" s="65">
        <f>E4/12928.2</f>
        <v>0</v>
      </c>
    </row>
    <row r="5" spans="1:9" ht="12" customHeight="1">
      <c r="A5" s="6"/>
      <c r="B5" s="7"/>
      <c r="C5" s="62">
        <v>2</v>
      </c>
      <c r="D5" s="62" t="s">
        <v>62</v>
      </c>
      <c r="E5" s="66">
        <v>18845864</v>
      </c>
      <c r="F5" s="64">
        <f aca="true" t="shared" si="0" ref="F5:F32">E5/23722565.67</f>
        <v>0.7944277302110214</v>
      </c>
      <c r="G5" s="65">
        <f aca="true" t="shared" si="1" ref="G5:G32">E5/12928.2</f>
        <v>1457.733017744156</v>
      </c>
      <c r="I5" s="48"/>
    </row>
    <row r="6" spans="1:7" ht="12" customHeight="1">
      <c r="A6" s="6"/>
      <c r="B6" s="7"/>
      <c r="C6" s="62">
        <v>3</v>
      </c>
      <c r="D6" s="62" t="s">
        <v>63</v>
      </c>
      <c r="E6" s="63">
        <v>4876700</v>
      </c>
      <c r="F6" s="64">
        <f t="shared" si="0"/>
        <v>0.20557219939187124</v>
      </c>
      <c r="G6" s="65">
        <f t="shared" si="1"/>
        <v>377.214152008787</v>
      </c>
    </row>
    <row r="7" spans="1:7" ht="12" customHeight="1">
      <c r="A7" s="6"/>
      <c r="B7" s="7"/>
      <c r="C7" s="62"/>
      <c r="D7" s="62" t="s">
        <v>64</v>
      </c>
      <c r="E7" s="66">
        <f>SUM(E5:E6)</f>
        <v>23722564</v>
      </c>
      <c r="F7" s="64">
        <f t="shared" si="0"/>
        <v>0.9999999296028926</v>
      </c>
      <c r="G7" s="65">
        <f t="shared" si="1"/>
        <v>1834.9471697529432</v>
      </c>
    </row>
    <row r="8" spans="1:7" ht="12" customHeight="1">
      <c r="A8" s="6" t="s">
        <v>65</v>
      </c>
      <c r="B8" s="7"/>
      <c r="C8" s="62" t="s">
        <v>66</v>
      </c>
      <c r="D8" s="62" t="s">
        <v>67</v>
      </c>
      <c r="E8" s="63">
        <v>177472.45</v>
      </c>
      <c r="F8" s="64">
        <f t="shared" si="0"/>
        <v>0.007481165927361515</v>
      </c>
      <c r="G8" s="65">
        <f t="shared" si="1"/>
        <v>13.727545211243639</v>
      </c>
    </row>
    <row r="9" spans="1:7" ht="12" customHeight="1">
      <c r="A9" s="6"/>
      <c r="B9" s="7"/>
      <c r="C9" s="62" t="s">
        <v>68</v>
      </c>
      <c r="D9" s="62" t="s">
        <v>69</v>
      </c>
      <c r="E9" s="66">
        <v>0</v>
      </c>
      <c r="F9" s="64">
        <f t="shared" si="0"/>
        <v>0</v>
      </c>
      <c r="G9" s="65">
        <f t="shared" si="1"/>
        <v>0</v>
      </c>
    </row>
    <row r="10" spans="1:7" ht="12" customHeight="1">
      <c r="A10" s="6"/>
      <c r="B10" s="7"/>
      <c r="C10" s="62" t="s">
        <v>70</v>
      </c>
      <c r="D10" s="62" t="s">
        <v>71</v>
      </c>
      <c r="E10" s="63">
        <v>0</v>
      </c>
      <c r="F10" s="64">
        <f t="shared" si="0"/>
        <v>0</v>
      </c>
      <c r="G10" s="65">
        <f t="shared" si="1"/>
        <v>0</v>
      </c>
    </row>
    <row r="11" spans="1:7" ht="12" customHeight="1">
      <c r="A11" s="6"/>
      <c r="B11" s="7"/>
      <c r="C11" s="62" t="s">
        <v>72</v>
      </c>
      <c r="D11" s="62" t="s">
        <v>73</v>
      </c>
      <c r="E11" s="66">
        <v>0</v>
      </c>
      <c r="F11" s="64">
        <f t="shared" si="0"/>
        <v>0</v>
      </c>
      <c r="G11" s="65">
        <f t="shared" si="1"/>
        <v>0</v>
      </c>
    </row>
    <row r="12" spans="1:7" ht="12" customHeight="1">
      <c r="A12" s="6"/>
      <c r="B12" s="7"/>
      <c r="C12" s="62" t="s">
        <v>74</v>
      </c>
      <c r="D12" s="62" t="s">
        <v>75</v>
      </c>
      <c r="E12" s="63">
        <v>0</v>
      </c>
      <c r="F12" s="64">
        <f t="shared" si="0"/>
        <v>0</v>
      </c>
      <c r="G12" s="65">
        <f t="shared" si="1"/>
        <v>0</v>
      </c>
    </row>
    <row r="13" spans="1:7" ht="12" customHeight="1">
      <c r="A13" s="6"/>
      <c r="B13" s="7"/>
      <c r="C13" s="62" t="s">
        <v>76</v>
      </c>
      <c r="D13" s="62"/>
      <c r="E13" s="63">
        <v>177472.45</v>
      </c>
      <c r="F13" s="64">
        <f t="shared" si="0"/>
        <v>0.007481165927361515</v>
      </c>
      <c r="G13" s="65">
        <f t="shared" si="1"/>
        <v>13.727545211243639</v>
      </c>
    </row>
    <row r="14" spans="1:9" ht="12" customHeight="1">
      <c r="A14" s="6" t="s">
        <v>77</v>
      </c>
      <c r="B14" s="7"/>
      <c r="C14" s="62" t="s">
        <v>66</v>
      </c>
      <c r="D14" s="62" t="s">
        <v>67</v>
      </c>
      <c r="E14" s="63">
        <v>11440300</v>
      </c>
      <c r="F14" s="64">
        <f t="shared" si="0"/>
        <v>0.48225390790961603</v>
      </c>
      <c r="G14" s="65">
        <f t="shared" si="1"/>
        <v>884.9105057161863</v>
      </c>
      <c r="I14" s="48"/>
    </row>
    <row r="15" spans="1:9" ht="12" customHeight="1">
      <c r="A15" s="6"/>
      <c r="B15" s="7"/>
      <c r="C15" s="62" t="s">
        <v>68</v>
      </c>
      <c r="D15" s="62" t="s">
        <v>69</v>
      </c>
      <c r="E15" s="66">
        <v>4854898</v>
      </c>
      <c r="F15" s="64">
        <f t="shared" si="0"/>
        <v>0.20465315883347282</v>
      </c>
      <c r="G15" s="65">
        <f t="shared" si="1"/>
        <v>375.5277610185486</v>
      </c>
      <c r="I15" s="48"/>
    </row>
    <row r="16" spans="1:7" ht="12" customHeight="1">
      <c r="A16" s="6"/>
      <c r="B16" s="7"/>
      <c r="C16" s="62" t="s">
        <v>70</v>
      </c>
      <c r="D16" s="62" t="s">
        <v>71</v>
      </c>
      <c r="E16" s="63">
        <v>200000</v>
      </c>
      <c r="F16" s="64">
        <f t="shared" si="0"/>
        <v>0.00843079128885809</v>
      </c>
      <c r="G16" s="65">
        <f t="shared" si="1"/>
        <v>15.470057703315232</v>
      </c>
    </row>
    <row r="17" spans="1:7" ht="12" customHeight="1">
      <c r="A17" s="6"/>
      <c r="B17" s="7"/>
      <c r="C17" s="62" t="s">
        <v>72</v>
      </c>
      <c r="D17" s="62" t="s">
        <v>73</v>
      </c>
      <c r="E17" s="66">
        <v>631766</v>
      </c>
      <c r="F17" s="64">
        <f t="shared" si="0"/>
        <v>0.0266314364469836</v>
      </c>
      <c r="G17" s="65">
        <f t="shared" si="1"/>
        <v>48.86728237496325</v>
      </c>
    </row>
    <row r="18" spans="1:7" ht="12" customHeight="1">
      <c r="A18" s="6"/>
      <c r="B18" s="7"/>
      <c r="C18" s="62" t="s">
        <v>74</v>
      </c>
      <c r="D18" s="62" t="s">
        <v>75</v>
      </c>
      <c r="E18" s="63">
        <v>1541426</v>
      </c>
      <c r="F18" s="64">
        <f t="shared" si="0"/>
        <v>0.06497720446609685</v>
      </c>
      <c r="G18" s="65">
        <f t="shared" si="1"/>
        <v>119.22974582695193</v>
      </c>
    </row>
    <row r="19" spans="1:7" ht="12" customHeight="1">
      <c r="A19" s="6"/>
      <c r="B19" s="7"/>
      <c r="C19" s="62" t="s">
        <v>76</v>
      </c>
      <c r="D19" s="62"/>
      <c r="E19" s="66">
        <f>SUM(E14:E18)</f>
        <v>18668390</v>
      </c>
      <c r="F19" s="64">
        <f t="shared" si="0"/>
        <v>0.7869464989450274</v>
      </c>
      <c r="G19" s="65">
        <f t="shared" si="1"/>
        <v>1444.0053526399652</v>
      </c>
    </row>
    <row r="20" spans="1:7" ht="12" customHeight="1">
      <c r="A20" s="6" t="s">
        <v>78</v>
      </c>
      <c r="B20" s="67" t="s">
        <v>79</v>
      </c>
      <c r="C20" s="62">
        <v>1</v>
      </c>
      <c r="D20" s="62" t="s">
        <v>80</v>
      </c>
      <c r="E20" s="68">
        <v>0</v>
      </c>
      <c r="F20" s="64">
        <f t="shared" si="0"/>
        <v>0</v>
      </c>
      <c r="G20" s="65">
        <f t="shared" si="1"/>
        <v>0</v>
      </c>
    </row>
    <row r="21" spans="1:7" ht="12" customHeight="1">
      <c r="A21" s="6"/>
      <c r="B21" s="69"/>
      <c r="C21" s="62">
        <v>2</v>
      </c>
      <c r="D21" s="62" t="s">
        <v>81</v>
      </c>
      <c r="E21" s="70">
        <v>4199327</v>
      </c>
      <c r="F21" s="64">
        <f t="shared" si="0"/>
        <v>0.1770182474533329</v>
      </c>
      <c r="G21" s="65">
        <f t="shared" si="1"/>
        <v>324.81915502544825</v>
      </c>
    </row>
    <row r="22" spans="1:7" ht="12" customHeight="1">
      <c r="A22" s="6"/>
      <c r="B22" s="69"/>
      <c r="C22" s="62">
        <v>3</v>
      </c>
      <c r="D22" s="62" t="s">
        <v>82</v>
      </c>
      <c r="E22" s="68">
        <v>0</v>
      </c>
      <c r="F22" s="64">
        <f t="shared" si="0"/>
        <v>0</v>
      </c>
      <c r="G22" s="65">
        <f t="shared" si="1"/>
        <v>0</v>
      </c>
    </row>
    <row r="23" spans="1:7" ht="12" customHeight="1">
      <c r="A23" s="6"/>
      <c r="B23" s="69"/>
      <c r="C23" s="62">
        <v>4</v>
      </c>
      <c r="D23" s="62" t="s">
        <v>83</v>
      </c>
      <c r="E23" s="70">
        <v>0</v>
      </c>
      <c r="F23" s="64">
        <f t="shared" si="0"/>
        <v>0</v>
      </c>
      <c r="G23" s="65">
        <f t="shared" si="1"/>
        <v>0</v>
      </c>
    </row>
    <row r="24" spans="1:7" ht="12" customHeight="1">
      <c r="A24" s="6"/>
      <c r="B24" s="69"/>
      <c r="C24" s="62">
        <v>5</v>
      </c>
      <c r="D24" s="62" t="s">
        <v>84</v>
      </c>
      <c r="E24" s="68">
        <v>0</v>
      </c>
      <c r="F24" s="64">
        <f t="shared" si="0"/>
        <v>0</v>
      </c>
      <c r="G24" s="65">
        <f t="shared" si="1"/>
        <v>0</v>
      </c>
    </row>
    <row r="25" spans="1:7" ht="12" customHeight="1">
      <c r="A25" s="6"/>
      <c r="B25" s="69"/>
      <c r="C25" s="62">
        <v>6</v>
      </c>
      <c r="D25" s="62" t="s">
        <v>85</v>
      </c>
      <c r="E25" s="70">
        <v>0</v>
      </c>
      <c r="F25" s="64">
        <f t="shared" si="0"/>
        <v>0</v>
      </c>
      <c r="G25" s="65">
        <f t="shared" si="1"/>
        <v>0</v>
      </c>
    </row>
    <row r="26" spans="1:7" ht="12" customHeight="1">
      <c r="A26" s="6"/>
      <c r="B26" s="10"/>
      <c r="C26" s="62">
        <v>7</v>
      </c>
      <c r="D26" s="62" t="s">
        <v>86</v>
      </c>
      <c r="E26" s="68">
        <v>0</v>
      </c>
      <c r="F26" s="64">
        <f t="shared" si="0"/>
        <v>0</v>
      </c>
      <c r="G26" s="65">
        <f t="shared" si="1"/>
        <v>0</v>
      </c>
    </row>
    <row r="27" spans="1:7" ht="12" customHeight="1">
      <c r="A27" s="6"/>
      <c r="B27" s="7" t="s">
        <v>87</v>
      </c>
      <c r="C27" s="62" t="s">
        <v>66</v>
      </c>
      <c r="D27" s="62" t="s">
        <v>67</v>
      </c>
      <c r="E27" s="70">
        <v>4199327</v>
      </c>
      <c r="F27" s="64">
        <f t="shared" si="0"/>
        <v>0.1770182474533329</v>
      </c>
      <c r="G27" s="65">
        <f t="shared" si="1"/>
        <v>324.81915502544825</v>
      </c>
    </row>
    <row r="28" spans="1:7" ht="12" customHeight="1">
      <c r="A28" s="6"/>
      <c r="B28" s="7"/>
      <c r="C28" s="62" t="s">
        <v>68</v>
      </c>
      <c r="D28" s="62" t="s">
        <v>69</v>
      </c>
      <c r="E28" s="66">
        <v>151291</v>
      </c>
      <c r="F28" s="64">
        <f t="shared" si="0"/>
        <v>0.006377514224413147</v>
      </c>
      <c r="G28" s="65">
        <f t="shared" si="1"/>
        <v>11.702402499961325</v>
      </c>
    </row>
    <row r="29" spans="1:7" ht="12" customHeight="1">
      <c r="A29" s="6"/>
      <c r="B29" s="7"/>
      <c r="C29" s="62" t="s">
        <v>70</v>
      </c>
      <c r="D29" s="62" t="s">
        <v>71</v>
      </c>
      <c r="E29" s="63">
        <v>0</v>
      </c>
      <c r="F29" s="64">
        <f t="shared" si="0"/>
        <v>0</v>
      </c>
      <c r="G29" s="65">
        <f t="shared" si="1"/>
        <v>0</v>
      </c>
    </row>
    <row r="30" spans="1:7" ht="12" customHeight="1">
      <c r="A30" s="6"/>
      <c r="B30" s="7"/>
      <c r="C30" s="62" t="s">
        <v>72</v>
      </c>
      <c r="D30" s="62" t="s">
        <v>73</v>
      </c>
      <c r="E30" s="66">
        <v>123416</v>
      </c>
      <c r="F30" s="64">
        <f t="shared" si="0"/>
        <v>0.005202472688528551</v>
      </c>
      <c r="G30" s="65">
        <f t="shared" si="1"/>
        <v>9.546263207561763</v>
      </c>
    </row>
    <row r="31" spans="1:7" ht="12" customHeight="1">
      <c r="A31" s="6"/>
      <c r="B31" s="7"/>
      <c r="C31" s="62" t="s">
        <v>74</v>
      </c>
      <c r="D31" s="62" t="s">
        <v>75</v>
      </c>
      <c r="E31" s="63">
        <v>402662</v>
      </c>
      <c r="F31" s="64">
        <f t="shared" si="0"/>
        <v>0.016973796409770883</v>
      </c>
      <c r="G31" s="65">
        <f t="shared" si="1"/>
        <v>31.146021874661592</v>
      </c>
    </row>
    <row r="32" spans="1:7" ht="12" customHeight="1">
      <c r="A32" s="71"/>
      <c r="B32" s="72"/>
      <c r="C32" s="73" t="s">
        <v>76</v>
      </c>
      <c r="D32" s="73"/>
      <c r="E32" s="74">
        <f>SUM(E27:E31)</f>
        <v>4876696</v>
      </c>
      <c r="F32" s="64">
        <f t="shared" si="0"/>
        <v>0.20557203077604547</v>
      </c>
      <c r="G32" s="65">
        <f t="shared" si="1"/>
        <v>377.2138426076329</v>
      </c>
    </row>
    <row r="33" ht="12" customHeight="1">
      <c r="F33" s="48"/>
    </row>
    <row r="34" ht="12" customHeight="1"/>
  </sheetData>
  <sheetProtection/>
  <mergeCells count="11">
    <mergeCell ref="A1:G1"/>
    <mergeCell ref="C13:D13"/>
    <mergeCell ref="C19:D19"/>
    <mergeCell ref="C32:D32"/>
    <mergeCell ref="A20:A32"/>
    <mergeCell ref="B20:B26"/>
    <mergeCell ref="B27:B32"/>
    <mergeCell ref="A14:B19"/>
    <mergeCell ref="A2:D3"/>
    <mergeCell ref="A4:B7"/>
    <mergeCell ref="A8:B1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3" sqref="E3:F15"/>
    </sheetView>
  </sheetViews>
  <sheetFormatPr defaultColWidth="9.00390625" defaultRowHeight="14.25"/>
  <cols>
    <col min="1" max="1" width="6.375" style="1" customWidth="1"/>
    <col min="2" max="2" width="20.00390625" style="1" customWidth="1"/>
    <col min="3" max="3" width="10.25390625" style="1" bestFit="1" customWidth="1"/>
    <col min="4" max="4" width="14.50390625" style="1" customWidth="1"/>
    <col min="5" max="5" width="15.25390625" style="1" customWidth="1"/>
    <col min="6" max="6" width="11.75390625" style="1" customWidth="1"/>
    <col min="7" max="7" width="9.00390625" style="1" customWidth="1"/>
    <col min="8" max="8" width="13.875" style="1" bestFit="1" customWidth="1"/>
    <col min="9" max="16384" width="9.00390625" style="1" customWidth="1"/>
  </cols>
  <sheetData>
    <row r="1" spans="1:6" ht="25.5" customHeight="1">
      <c r="A1" s="45" t="s">
        <v>88</v>
      </c>
      <c r="B1" s="45"/>
      <c r="C1" s="45"/>
      <c r="D1" s="45"/>
      <c r="E1" s="45"/>
      <c r="F1" s="45"/>
    </row>
    <row r="2" spans="1:6" ht="38.25" customHeight="1">
      <c r="A2" s="3" t="s">
        <v>89</v>
      </c>
      <c r="B2" s="4"/>
      <c r="C2" s="4" t="s">
        <v>90</v>
      </c>
      <c r="D2" s="4" t="s">
        <v>91</v>
      </c>
      <c r="E2" s="4" t="s">
        <v>92</v>
      </c>
      <c r="F2" s="5" t="s">
        <v>93</v>
      </c>
    </row>
    <row r="3" spans="1:8" ht="15" customHeight="1">
      <c r="A3" s="46" t="s">
        <v>94</v>
      </c>
      <c r="B3" s="12" t="s">
        <v>95</v>
      </c>
      <c r="C3" s="13">
        <v>177472.45</v>
      </c>
      <c r="D3" s="13">
        <f>C3/12928.2</f>
        <v>13.727545211243639</v>
      </c>
      <c r="E3" s="34">
        <f>C3/10923901.77</f>
        <v>0.01624625099498675</v>
      </c>
      <c r="F3" s="47">
        <f>C3/18668392</f>
        <v>0.009506573999517473</v>
      </c>
      <c r="H3" s="48"/>
    </row>
    <row r="4" spans="1:8" ht="15" customHeight="1">
      <c r="A4" s="49" t="s">
        <v>96</v>
      </c>
      <c r="B4" s="16" t="s">
        <v>97</v>
      </c>
      <c r="C4" s="17">
        <v>0</v>
      </c>
      <c r="D4" s="13">
        <f aca="true" t="shared" si="0" ref="D4:D15">C4/12928.2</f>
        <v>0</v>
      </c>
      <c r="E4" s="34">
        <f aca="true" t="shared" si="1" ref="E4:E15">C4/10923901.77</f>
        <v>0</v>
      </c>
      <c r="F4" s="47">
        <f aca="true" t="shared" si="2" ref="F4:F15">C4/18668392</f>
        <v>0</v>
      </c>
      <c r="H4" s="48"/>
    </row>
    <row r="5" spans="1:8" ht="15" customHeight="1">
      <c r="A5" s="46" t="s">
        <v>98</v>
      </c>
      <c r="B5" s="12" t="s">
        <v>99</v>
      </c>
      <c r="C5" s="13">
        <v>489012.42</v>
      </c>
      <c r="D5" s="13">
        <f t="shared" si="0"/>
        <v>37.825251775189116</v>
      </c>
      <c r="E5" s="34">
        <f t="shared" si="1"/>
        <v>0.04476536225755534</v>
      </c>
      <c r="F5" s="47">
        <f t="shared" si="2"/>
        <v>0.02619467279238619</v>
      </c>
      <c r="H5" s="48"/>
    </row>
    <row r="6" spans="1:8" ht="15" customHeight="1">
      <c r="A6" s="49" t="s">
        <v>100</v>
      </c>
      <c r="B6" s="16" t="s">
        <v>101</v>
      </c>
      <c r="C6" s="17">
        <v>5790863.59</v>
      </c>
      <c r="D6" s="13">
        <f t="shared" si="0"/>
        <v>447.924969446636</v>
      </c>
      <c r="E6" s="34">
        <f t="shared" si="1"/>
        <v>0.5301094528241991</v>
      </c>
      <c r="F6" s="47">
        <f t="shared" si="2"/>
        <v>0.3101961641902527</v>
      </c>
      <c r="H6" s="48"/>
    </row>
    <row r="7" spans="1:6" ht="15" customHeight="1">
      <c r="A7" s="46" t="s">
        <v>102</v>
      </c>
      <c r="B7" s="12" t="s">
        <v>103</v>
      </c>
      <c r="C7" s="13">
        <v>607285</v>
      </c>
      <c r="D7" s="13">
        <f t="shared" si="0"/>
        <v>46.97366996178896</v>
      </c>
      <c r="E7" s="34">
        <f t="shared" si="1"/>
        <v>0.055592316077737854</v>
      </c>
      <c r="F7" s="47">
        <f t="shared" si="2"/>
        <v>0.03253011828763827</v>
      </c>
    </row>
    <row r="8" spans="1:6" ht="15" customHeight="1">
      <c r="A8" s="49" t="s">
        <v>104</v>
      </c>
      <c r="B8" s="16" t="s">
        <v>105</v>
      </c>
      <c r="C8" s="17">
        <v>305492</v>
      </c>
      <c r="D8" s="13">
        <f t="shared" si="0"/>
        <v>23.629894339505885</v>
      </c>
      <c r="E8" s="34">
        <f t="shared" si="1"/>
        <v>0.027965465676280978</v>
      </c>
      <c r="F8" s="47">
        <f t="shared" si="2"/>
        <v>0.016364130343952496</v>
      </c>
    </row>
    <row r="9" spans="1:6" ht="15" customHeight="1">
      <c r="A9" s="46" t="s">
        <v>106</v>
      </c>
      <c r="B9" s="12" t="s">
        <v>107</v>
      </c>
      <c r="C9" s="13">
        <v>1423326</v>
      </c>
      <c r="D9" s="13">
        <f t="shared" si="0"/>
        <v>110.09467675314428</v>
      </c>
      <c r="E9" s="34">
        <f t="shared" si="1"/>
        <v>0.13029465386706787</v>
      </c>
      <c r="F9" s="47">
        <f t="shared" si="2"/>
        <v>0.07624256015194024</v>
      </c>
    </row>
    <row r="10" spans="1:6" ht="15" customHeight="1">
      <c r="A10" s="49" t="s">
        <v>108</v>
      </c>
      <c r="B10" s="16" t="s">
        <v>109</v>
      </c>
      <c r="C10" s="17">
        <v>601330</v>
      </c>
      <c r="D10" s="13">
        <f t="shared" si="0"/>
        <v>46.51304899367275</v>
      </c>
      <c r="E10" s="34">
        <f t="shared" si="1"/>
        <v>0.05504718118680044</v>
      </c>
      <c r="F10" s="47">
        <f t="shared" si="2"/>
        <v>0.03221112991413508</v>
      </c>
    </row>
    <row r="11" spans="1:6" ht="15" customHeight="1">
      <c r="A11" s="46" t="s">
        <v>110</v>
      </c>
      <c r="B11" s="12" t="s">
        <v>111</v>
      </c>
      <c r="C11" s="13">
        <v>366397</v>
      </c>
      <c r="D11" s="13">
        <f t="shared" si="0"/>
        <v>28.340913661607956</v>
      </c>
      <c r="E11" s="34">
        <f t="shared" si="1"/>
        <v>0.03354085451465937</v>
      </c>
      <c r="F11" s="47">
        <f t="shared" si="2"/>
        <v>0.019626596655994796</v>
      </c>
    </row>
    <row r="12" spans="1:6" ht="15" customHeight="1">
      <c r="A12" s="49" t="s">
        <v>112</v>
      </c>
      <c r="B12" s="16" t="s">
        <v>113</v>
      </c>
      <c r="C12" s="17">
        <v>407825.5</v>
      </c>
      <c r="D12" s="13">
        <f t="shared" si="0"/>
        <v>31.545420089416933</v>
      </c>
      <c r="E12" s="34">
        <f t="shared" si="1"/>
        <v>0.03733331812997436</v>
      </c>
      <c r="F12" s="47">
        <f t="shared" si="2"/>
        <v>0.021845775469038792</v>
      </c>
    </row>
    <row r="13" spans="1:6" ht="15" customHeight="1">
      <c r="A13" s="50" t="s">
        <v>114</v>
      </c>
      <c r="B13" s="12" t="s">
        <v>115</v>
      </c>
      <c r="C13" s="13">
        <v>249653.81</v>
      </c>
      <c r="D13" s="13">
        <f t="shared" si="0"/>
        <v>19.310794232762486</v>
      </c>
      <c r="E13" s="34">
        <f t="shared" si="1"/>
        <v>0.02285390469965751</v>
      </c>
      <c r="F13" s="47">
        <f t="shared" si="2"/>
        <v>0.013373075195764049</v>
      </c>
    </row>
    <row r="14" spans="1:6" ht="15" customHeight="1">
      <c r="A14" s="49" t="s">
        <v>116</v>
      </c>
      <c r="B14" s="16" t="s">
        <v>117</v>
      </c>
      <c r="C14" s="17">
        <v>505244</v>
      </c>
      <c r="D14" s="13">
        <f t="shared" si="0"/>
        <v>39.080769171269004</v>
      </c>
      <c r="E14" s="34">
        <f t="shared" si="1"/>
        <v>0.04625123977108044</v>
      </c>
      <c r="F14" s="47">
        <f t="shared" si="2"/>
        <v>0.027064141357220267</v>
      </c>
    </row>
    <row r="15" spans="1:6" ht="15" customHeight="1">
      <c r="A15" s="51"/>
      <c r="B15" s="43" t="s">
        <v>118</v>
      </c>
      <c r="C15" s="22">
        <f>SUM(C3:C14)</f>
        <v>10923901.770000001</v>
      </c>
      <c r="D15" s="13">
        <f t="shared" si="0"/>
        <v>844.9669536362371</v>
      </c>
      <c r="E15" s="34">
        <f t="shared" si="1"/>
        <v>1.0000000000000002</v>
      </c>
      <c r="F15" s="47">
        <f t="shared" si="2"/>
        <v>0.5851549383578404</v>
      </c>
    </row>
    <row r="16" spans="1:6" ht="15" customHeight="1">
      <c r="A16" s="52"/>
      <c r="B16" s="53"/>
      <c r="C16" s="54"/>
      <c r="D16" s="54"/>
      <c r="E16" s="54"/>
      <c r="F16" s="54"/>
    </row>
    <row r="17" spans="1:6" ht="27.75" customHeight="1">
      <c r="A17" s="45" t="s">
        <v>119</v>
      </c>
      <c r="B17" s="45"/>
      <c r="C17" s="45"/>
      <c r="D17" s="45"/>
      <c r="E17" s="45"/>
      <c r="F17" s="45"/>
    </row>
    <row r="18" spans="1:6" ht="41.25" customHeight="1">
      <c r="A18" s="3" t="s">
        <v>89</v>
      </c>
      <c r="B18" s="4"/>
      <c r="C18" s="4" t="s">
        <v>90</v>
      </c>
      <c r="D18" s="4" t="s">
        <v>91</v>
      </c>
      <c r="E18" s="4" t="s">
        <v>92</v>
      </c>
      <c r="F18" s="5" t="s">
        <v>120</v>
      </c>
    </row>
    <row r="19" spans="1:6" ht="15" customHeight="1">
      <c r="A19" s="46" t="s">
        <v>121</v>
      </c>
      <c r="B19" s="55" t="s">
        <v>122</v>
      </c>
      <c r="C19" s="56">
        <v>0</v>
      </c>
      <c r="D19" s="1">
        <f>C19/12928.2</f>
        <v>0</v>
      </c>
      <c r="E19" s="56">
        <f>C19/4199327</f>
        <v>0</v>
      </c>
      <c r="F19" s="57">
        <f>C19/4876700</f>
        <v>0</v>
      </c>
    </row>
    <row r="20" spans="1:6" ht="15" customHeight="1">
      <c r="A20" s="49" t="s">
        <v>123</v>
      </c>
      <c r="B20" s="58" t="s">
        <v>124</v>
      </c>
      <c r="C20" s="59">
        <v>4199327</v>
      </c>
      <c r="D20" s="1">
        <f aca="true" t="shared" si="3" ref="D20:D26">C20/12928.2</f>
        <v>324.81915502544825</v>
      </c>
      <c r="E20" s="56">
        <f aca="true" t="shared" si="4" ref="E20:E26">C20/4199327</f>
        <v>1</v>
      </c>
      <c r="F20" s="57">
        <f aca="true" t="shared" si="5" ref="F20:F26">C20/4876700</f>
        <v>0.8611001291857199</v>
      </c>
    </row>
    <row r="21" spans="1:6" ht="15" customHeight="1">
      <c r="A21" s="46" t="s">
        <v>125</v>
      </c>
      <c r="B21" s="55" t="s">
        <v>126</v>
      </c>
      <c r="C21" s="56">
        <v>0</v>
      </c>
      <c r="D21" s="1">
        <f t="shared" si="3"/>
        <v>0</v>
      </c>
      <c r="E21" s="56">
        <f t="shared" si="4"/>
        <v>0</v>
      </c>
      <c r="F21" s="57">
        <f t="shared" si="5"/>
        <v>0</v>
      </c>
    </row>
    <row r="22" spans="1:6" ht="15" customHeight="1">
      <c r="A22" s="49" t="s">
        <v>127</v>
      </c>
      <c r="B22" s="58" t="s">
        <v>128</v>
      </c>
      <c r="C22" s="59">
        <v>0</v>
      </c>
      <c r="D22" s="1">
        <f t="shared" si="3"/>
        <v>0</v>
      </c>
      <c r="E22" s="56">
        <f t="shared" si="4"/>
        <v>0</v>
      </c>
      <c r="F22" s="57">
        <f t="shared" si="5"/>
        <v>0</v>
      </c>
    </row>
    <row r="23" spans="1:6" ht="15" customHeight="1">
      <c r="A23" s="46" t="s">
        <v>129</v>
      </c>
      <c r="B23" s="55" t="s">
        <v>130</v>
      </c>
      <c r="C23" s="56">
        <v>0</v>
      </c>
      <c r="D23" s="1">
        <f t="shared" si="3"/>
        <v>0</v>
      </c>
      <c r="E23" s="56">
        <f t="shared" si="4"/>
        <v>0</v>
      </c>
      <c r="F23" s="57">
        <f t="shared" si="5"/>
        <v>0</v>
      </c>
    </row>
    <row r="24" spans="1:6" ht="15" customHeight="1">
      <c r="A24" s="49" t="s">
        <v>131</v>
      </c>
      <c r="B24" s="59" t="s">
        <v>132</v>
      </c>
      <c r="C24" s="59">
        <v>0</v>
      </c>
      <c r="D24" s="1">
        <f t="shared" si="3"/>
        <v>0</v>
      </c>
      <c r="E24" s="56">
        <f t="shared" si="4"/>
        <v>0</v>
      </c>
      <c r="F24" s="57">
        <f t="shared" si="5"/>
        <v>0</v>
      </c>
    </row>
    <row r="25" spans="1:6" ht="15" customHeight="1">
      <c r="A25" s="46" t="s">
        <v>133</v>
      </c>
      <c r="B25" s="55" t="s">
        <v>134</v>
      </c>
      <c r="C25" s="56">
        <v>0</v>
      </c>
      <c r="D25" s="1">
        <f t="shared" si="3"/>
        <v>0</v>
      </c>
      <c r="E25" s="56">
        <f t="shared" si="4"/>
        <v>0</v>
      </c>
      <c r="F25" s="57">
        <f t="shared" si="5"/>
        <v>0</v>
      </c>
    </row>
    <row r="26" spans="1:6" ht="15" customHeight="1">
      <c r="A26" s="60"/>
      <c r="B26" s="61" t="s">
        <v>135</v>
      </c>
      <c r="C26" s="61">
        <f>SUM(C19:C25)</f>
        <v>4199327</v>
      </c>
      <c r="D26" s="1">
        <f t="shared" si="3"/>
        <v>324.81915502544825</v>
      </c>
      <c r="E26" s="56">
        <f t="shared" si="4"/>
        <v>1</v>
      </c>
      <c r="F26" s="57">
        <f t="shared" si="5"/>
        <v>0.8611001291857199</v>
      </c>
    </row>
    <row r="27" spans="1:6" ht="15" customHeight="1">
      <c r="A27" s="44"/>
      <c r="B27" s="44"/>
      <c r="C27" s="44"/>
      <c r="D27" s="44"/>
      <c r="E27" s="44"/>
      <c r="F27" s="44"/>
    </row>
    <row r="28" spans="1:6" ht="15" customHeight="1">
      <c r="A28" s="44"/>
      <c r="B28" s="44"/>
      <c r="C28" s="44"/>
      <c r="D28" s="44"/>
      <c r="E28" s="44"/>
      <c r="F28" s="44"/>
    </row>
    <row r="29" spans="1:6" ht="15" customHeight="1">
      <c r="A29" s="44"/>
      <c r="B29" s="44"/>
      <c r="C29" s="44"/>
      <c r="D29" s="44"/>
      <c r="E29" s="44"/>
      <c r="F29" s="44"/>
    </row>
    <row r="30" spans="1:6" ht="15" customHeight="1">
      <c r="A30" s="44"/>
      <c r="B30" s="44"/>
      <c r="C30" s="44"/>
      <c r="D30" s="44"/>
      <c r="E30" s="44"/>
      <c r="F30" s="44"/>
    </row>
    <row r="31" ht="15" customHeight="1"/>
  </sheetData>
  <sheetProtection/>
  <mergeCells count="4">
    <mergeCell ref="A1:F1"/>
    <mergeCell ref="A2:B2"/>
    <mergeCell ref="A17:F17"/>
    <mergeCell ref="A18:B18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6">
      <selection activeCell="E19" sqref="E19:F25"/>
    </sheetView>
  </sheetViews>
  <sheetFormatPr defaultColWidth="9.00390625" defaultRowHeight="14.25"/>
  <cols>
    <col min="1" max="1" width="7.625" style="1" customWidth="1"/>
    <col min="2" max="2" width="15.375" style="1" customWidth="1"/>
    <col min="3" max="3" width="10.75390625" style="1" customWidth="1"/>
    <col min="4" max="4" width="11.625" style="1" customWidth="1"/>
    <col min="5" max="5" width="10.75390625" style="1" customWidth="1"/>
    <col min="6" max="6" width="10.00390625" style="1" customWidth="1"/>
    <col min="7" max="7" width="12.625" style="1" customWidth="1"/>
    <col min="8" max="16384" width="9.00390625" style="1" customWidth="1"/>
  </cols>
  <sheetData>
    <row r="1" spans="1:7" ht="24" customHeight="1">
      <c r="A1" s="2" t="s">
        <v>136</v>
      </c>
      <c r="B1" s="2"/>
      <c r="C1" s="2"/>
      <c r="D1" s="2"/>
      <c r="E1" s="2"/>
      <c r="F1" s="2"/>
      <c r="G1" s="2"/>
    </row>
    <row r="2" spans="1:7" ht="34.5" customHeight="1">
      <c r="A2" s="25" t="s">
        <v>137</v>
      </c>
      <c r="B2" s="4" t="s">
        <v>138</v>
      </c>
      <c r="C2" s="26" t="s">
        <v>139</v>
      </c>
      <c r="D2" s="27" t="s">
        <v>140</v>
      </c>
      <c r="E2" s="27" t="s">
        <v>141</v>
      </c>
      <c r="F2" s="28" t="s">
        <v>142</v>
      </c>
      <c r="G2" s="29" t="s">
        <v>143</v>
      </c>
    </row>
    <row r="3" spans="1:7" ht="14.25">
      <c r="A3" s="30"/>
      <c r="B3" s="7"/>
      <c r="C3" s="7" t="s">
        <v>57</v>
      </c>
      <c r="D3" s="10"/>
      <c r="E3" s="10"/>
      <c r="F3" s="31"/>
      <c r="G3" s="32" t="s">
        <v>144</v>
      </c>
    </row>
    <row r="4" spans="1:7" ht="14.25">
      <c r="A4" s="33">
        <v>1</v>
      </c>
      <c r="B4" s="12" t="s">
        <v>145</v>
      </c>
      <c r="C4" s="13">
        <v>576985</v>
      </c>
      <c r="D4" s="13">
        <f>C4/10923901</f>
        <v>0.05281858559501775</v>
      </c>
      <c r="E4" s="34">
        <f>C4/4892978</f>
        <v>0.11792102887035258</v>
      </c>
      <c r="F4" s="35">
        <f>C4/18668392</f>
        <v>0.030907054019435633</v>
      </c>
      <c r="G4" s="36">
        <f>C4/12928.2</f>
        <v>44.6299562197367</v>
      </c>
    </row>
    <row r="5" spans="1:7" ht="14.25">
      <c r="A5" s="37">
        <v>2</v>
      </c>
      <c r="B5" s="16" t="s">
        <v>146</v>
      </c>
      <c r="C5" s="13">
        <v>255921</v>
      </c>
      <c r="D5" s="13">
        <f aca="true" t="shared" si="0" ref="D5:D15">C5/10923901</f>
        <v>0.023427619858510253</v>
      </c>
      <c r="E5" s="34">
        <f aca="true" t="shared" si="1" ref="E5:E15">C5/4892978</f>
        <v>0.05230372995750236</v>
      </c>
      <c r="F5" s="35">
        <f aca="true" t="shared" si="2" ref="F5:F15">C5/18668392</f>
        <v>0.013708786487877477</v>
      </c>
      <c r="G5" s="36">
        <f aca="true" t="shared" si="3" ref="G5:G15">C5/12928.2</f>
        <v>19.79556318745069</v>
      </c>
    </row>
    <row r="6" spans="1:7" ht="14.25">
      <c r="A6" s="33">
        <v>3</v>
      </c>
      <c r="B6" s="12" t="s">
        <v>147</v>
      </c>
      <c r="C6" s="13">
        <v>0</v>
      </c>
      <c r="D6" s="13">
        <f t="shared" si="0"/>
        <v>0</v>
      </c>
      <c r="E6" s="34">
        <f t="shared" si="1"/>
        <v>0</v>
      </c>
      <c r="F6" s="35">
        <f t="shared" si="2"/>
        <v>0</v>
      </c>
      <c r="G6" s="36">
        <f t="shared" si="3"/>
        <v>0</v>
      </c>
    </row>
    <row r="7" spans="1:7" ht="14.25">
      <c r="A7" s="37">
        <v>4</v>
      </c>
      <c r="B7" s="16" t="s">
        <v>148</v>
      </c>
      <c r="C7" s="17">
        <v>229040</v>
      </c>
      <c r="D7" s="13">
        <f t="shared" si="0"/>
        <v>0.020966868886856446</v>
      </c>
      <c r="E7" s="34">
        <f t="shared" si="1"/>
        <v>0.04680993865085843</v>
      </c>
      <c r="F7" s="35">
        <f t="shared" si="2"/>
        <v>0.012268866006241995</v>
      </c>
      <c r="G7" s="36">
        <f t="shared" si="3"/>
        <v>17.716310081836603</v>
      </c>
    </row>
    <row r="8" spans="1:7" ht="21">
      <c r="A8" s="33">
        <v>5</v>
      </c>
      <c r="B8" s="38" t="s">
        <v>149</v>
      </c>
      <c r="C8" s="13">
        <v>43548</v>
      </c>
      <c r="D8" s="13">
        <f t="shared" si="0"/>
        <v>0.003986487977142964</v>
      </c>
      <c r="E8" s="34">
        <f t="shared" si="1"/>
        <v>0.008900101328883964</v>
      </c>
      <c r="F8" s="35">
        <f t="shared" si="2"/>
        <v>0.0023327129621019313</v>
      </c>
      <c r="G8" s="36">
        <f t="shared" si="3"/>
        <v>3.368450364319859</v>
      </c>
    </row>
    <row r="9" spans="1:7" ht="14.25">
      <c r="A9" s="37">
        <v>6</v>
      </c>
      <c r="B9" s="39" t="s">
        <v>150</v>
      </c>
      <c r="C9" s="17">
        <v>0</v>
      </c>
      <c r="D9" s="13">
        <f t="shared" si="0"/>
        <v>0</v>
      </c>
      <c r="E9" s="34">
        <f t="shared" si="1"/>
        <v>0</v>
      </c>
      <c r="F9" s="35">
        <f t="shared" si="2"/>
        <v>0</v>
      </c>
      <c r="G9" s="36">
        <f t="shared" si="3"/>
        <v>0</v>
      </c>
    </row>
    <row r="10" spans="1:7" ht="14.25">
      <c r="A10" s="33">
        <v>7</v>
      </c>
      <c r="B10" s="12" t="s">
        <v>151</v>
      </c>
      <c r="C10" s="13">
        <v>0</v>
      </c>
      <c r="D10" s="13">
        <f t="shared" si="0"/>
        <v>0</v>
      </c>
      <c r="E10" s="34">
        <f t="shared" si="1"/>
        <v>0</v>
      </c>
      <c r="F10" s="35">
        <f t="shared" si="2"/>
        <v>0</v>
      </c>
      <c r="G10" s="36">
        <f t="shared" si="3"/>
        <v>0</v>
      </c>
    </row>
    <row r="11" spans="1:7" ht="14.25">
      <c r="A11" s="37">
        <v>8</v>
      </c>
      <c r="B11" s="16" t="s">
        <v>152</v>
      </c>
      <c r="C11" s="17">
        <v>0</v>
      </c>
      <c r="D11" s="13">
        <f t="shared" si="0"/>
        <v>0</v>
      </c>
      <c r="E11" s="34">
        <f t="shared" si="1"/>
        <v>0</v>
      </c>
      <c r="F11" s="35">
        <f t="shared" si="2"/>
        <v>0</v>
      </c>
      <c r="G11" s="36">
        <f t="shared" si="3"/>
        <v>0</v>
      </c>
    </row>
    <row r="12" spans="1:7" ht="14.25">
      <c r="A12" s="33">
        <v>9</v>
      </c>
      <c r="B12" s="12" t="s">
        <v>153</v>
      </c>
      <c r="C12" s="13">
        <v>0</v>
      </c>
      <c r="D12" s="13">
        <f t="shared" si="0"/>
        <v>0</v>
      </c>
      <c r="E12" s="34">
        <f t="shared" si="1"/>
        <v>0</v>
      </c>
      <c r="F12" s="35">
        <f t="shared" si="2"/>
        <v>0</v>
      </c>
      <c r="G12" s="36">
        <f t="shared" si="3"/>
        <v>0</v>
      </c>
    </row>
    <row r="13" spans="1:7" ht="14.25">
      <c r="A13" s="37">
        <v>11</v>
      </c>
      <c r="B13" s="16" t="s">
        <v>154</v>
      </c>
      <c r="C13" s="17">
        <v>2713812</v>
      </c>
      <c r="D13" s="13">
        <f t="shared" si="0"/>
        <v>0.24842883508373062</v>
      </c>
      <c r="E13" s="34">
        <f t="shared" si="1"/>
        <v>0.554634008164353</v>
      </c>
      <c r="F13" s="35">
        <f t="shared" si="2"/>
        <v>0.14536934943298813</v>
      </c>
      <c r="G13" s="36">
        <f t="shared" si="3"/>
        <v>209.9141411797466</v>
      </c>
    </row>
    <row r="14" spans="1:7" ht="14.25">
      <c r="A14" s="33">
        <v>12</v>
      </c>
      <c r="B14" s="12" t="s">
        <v>155</v>
      </c>
      <c r="C14" s="13">
        <v>1073672</v>
      </c>
      <c r="D14" s="13">
        <f t="shared" si="0"/>
        <v>0.09828650039944521</v>
      </c>
      <c r="E14" s="34">
        <f t="shared" si="1"/>
        <v>0.2194311930280496</v>
      </c>
      <c r="F14" s="35">
        <f t="shared" si="2"/>
        <v>0.05751282702870177</v>
      </c>
      <c r="G14" s="36">
        <f t="shared" si="3"/>
        <v>83.04883897216936</v>
      </c>
    </row>
    <row r="15" spans="1:7" ht="15">
      <c r="A15" s="40">
        <v>13</v>
      </c>
      <c r="B15" s="41" t="s">
        <v>76</v>
      </c>
      <c r="C15" s="41">
        <f>SUM(C4:C14)</f>
        <v>4892978</v>
      </c>
      <c r="D15" s="13">
        <f t="shared" si="0"/>
        <v>0.44791489780070326</v>
      </c>
      <c r="E15" s="34">
        <f t="shared" si="1"/>
        <v>1</v>
      </c>
      <c r="F15" s="35">
        <f t="shared" si="2"/>
        <v>0.26209959593734694</v>
      </c>
      <c r="G15" s="36">
        <f t="shared" si="3"/>
        <v>378.4732600052598</v>
      </c>
    </row>
    <row r="16" spans="1:7" ht="35.25" customHeight="1">
      <c r="A16" s="2" t="s">
        <v>156</v>
      </c>
      <c r="B16" s="2"/>
      <c r="C16" s="2"/>
      <c r="D16" s="2"/>
      <c r="E16" s="2"/>
      <c r="F16" s="2"/>
      <c r="G16" s="2"/>
    </row>
    <row r="17" spans="1:7" ht="14.25">
      <c r="A17" s="25" t="s">
        <v>137</v>
      </c>
      <c r="B17" s="4" t="s">
        <v>138</v>
      </c>
      <c r="C17" s="26" t="s">
        <v>139</v>
      </c>
      <c r="D17" s="27" t="s">
        <v>157</v>
      </c>
      <c r="E17" s="27" t="s">
        <v>158</v>
      </c>
      <c r="F17" s="28" t="s">
        <v>159</v>
      </c>
      <c r="G17" s="5" t="s">
        <v>56</v>
      </c>
    </row>
    <row r="18" spans="1:7" ht="22.5" customHeight="1">
      <c r="A18" s="30"/>
      <c r="B18" s="7"/>
      <c r="C18" s="7" t="s">
        <v>57</v>
      </c>
      <c r="D18" s="10"/>
      <c r="E18" s="10"/>
      <c r="F18" s="31"/>
      <c r="G18" s="9" t="s">
        <v>59</v>
      </c>
    </row>
    <row r="19" spans="1:7" ht="14.25">
      <c r="A19" s="33">
        <v>1</v>
      </c>
      <c r="B19" s="12" t="s">
        <v>160</v>
      </c>
      <c r="C19" s="13">
        <v>24847</v>
      </c>
      <c r="D19" s="13">
        <f>C19/4199327</f>
        <v>0.005916900493817223</v>
      </c>
      <c r="E19" s="34">
        <f>C19/98991</f>
        <v>0.25100261639947063</v>
      </c>
      <c r="F19" s="35">
        <f>C19/4876700</f>
        <v>0.005095043779605061</v>
      </c>
      <c r="G19" s="14">
        <f>C19/12928.2</f>
        <v>1.9219226187713678</v>
      </c>
    </row>
    <row r="20" spans="1:7" ht="14.25">
      <c r="A20" s="37">
        <v>2</v>
      </c>
      <c r="B20" s="16" t="s">
        <v>161</v>
      </c>
      <c r="C20" s="17">
        <v>45120</v>
      </c>
      <c r="D20" s="13">
        <f aca="true" t="shared" si="4" ref="D20:D25">C20/4199327</f>
        <v>0.010744578833703592</v>
      </c>
      <c r="E20" s="34">
        <f aca="true" t="shared" si="5" ref="E20:E25">C20/98991</f>
        <v>0.4557990120313968</v>
      </c>
      <c r="F20" s="35">
        <f aca="true" t="shared" si="6" ref="F20:F25">C20/4876700</f>
        <v>0.009252158221748314</v>
      </c>
      <c r="G20" s="14">
        <f aca="true" t="shared" si="7" ref="G20:G25">C20/12928.2</f>
        <v>3.4900450178679163</v>
      </c>
    </row>
    <row r="21" spans="1:7" ht="14.25">
      <c r="A21" s="33">
        <v>3</v>
      </c>
      <c r="B21" s="12" t="s">
        <v>150</v>
      </c>
      <c r="C21" s="13">
        <v>0</v>
      </c>
      <c r="D21" s="13">
        <f t="shared" si="4"/>
        <v>0</v>
      </c>
      <c r="E21" s="34">
        <f t="shared" si="5"/>
        <v>0</v>
      </c>
      <c r="F21" s="35">
        <f t="shared" si="6"/>
        <v>0</v>
      </c>
      <c r="G21" s="14">
        <f t="shared" si="7"/>
        <v>0</v>
      </c>
    </row>
    <row r="22" spans="1:7" ht="14.25">
      <c r="A22" s="37">
        <v>4</v>
      </c>
      <c r="B22" s="39" t="s">
        <v>162</v>
      </c>
      <c r="C22" s="17">
        <v>0</v>
      </c>
      <c r="D22" s="13">
        <f t="shared" si="4"/>
        <v>0</v>
      </c>
      <c r="E22" s="34">
        <f t="shared" si="5"/>
        <v>0</v>
      </c>
      <c r="F22" s="35">
        <f t="shared" si="6"/>
        <v>0</v>
      </c>
      <c r="G22" s="14">
        <f t="shared" si="7"/>
        <v>0</v>
      </c>
    </row>
    <row r="23" spans="1:7" ht="14.25">
      <c r="A23" s="33">
        <v>5</v>
      </c>
      <c r="B23" s="12" t="s">
        <v>163</v>
      </c>
      <c r="C23" s="13">
        <v>29024</v>
      </c>
      <c r="D23" s="13">
        <f t="shared" si="4"/>
        <v>0.006911583689481672</v>
      </c>
      <c r="E23" s="34">
        <f t="shared" si="5"/>
        <v>0.29319837156913253</v>
      </c>
      <c r="F23" s="35">
        <f t="shared" si="6"/>
        <v>0.005951565607890581</v>
      </c>
      <c r="G23" s="14">
        <f t="shared" si="7"/>
        <v>2.2450147739051065</v>
      </c>
    </row>
    <row r="24" spans="1:7" ht="14.25">
      <c r="A24" s="37">
        <v>6</v>
      </c>
      <c r="B24" s="39" t="s">
        <v>164</v>
      </c>
      <c r="C24" s="17">
        <v>0</v>
      </c>
      <c r="D24" s="13">
        <f t="shared" si="4"/>
        <v>0</v>
      </c>
      <c r="E24" s="34">
        <f t="shared" si="5"/>
        <v>0</v>
      </c>
      <c r="F24" s="35">
        <f t="shared" si="6"/>
        <v>0</v>
      </c>
      <c r="G24" s="14">
        <f t="shared" si="7"/>
        <v>0</v>
      </c>
    </row>
    <row r="25" spans="1:7" ht="15">
      <c r="A25" s="42">
        <v>7</v>
      </c>
      <c r="B25" s="43" t="s">
        <v>76</v>
      </c>
      <c r="C25" s="22">
        <f>SUM(C19:C24)</f>
        <v>98991</v>
      </c>
      <c r="D25" s="13">
        <f t="shared" si="4"/>
        <v>0.023573063017002488</v>
      </c>
      <c r="E25" s="34">
        <f t="shared" si="5"/>
        <v>1</v>
      </c>
      <c r="F25" s="35">
        <f t="shared" si="6"/>
        <v>0.020298767609243956</v>
      </c>
      <c r="G25" s="14">
        <f t="shared" si="7"/>
        <v>7.656982410544391</v>
      </c>
    </row>
    <row r="26" spans="1:7" ht="15.75">
      <c r="A26" s="44"/>
      <c r="B26" s="44"/>
      <c r="C26" s="44"/>
      <c r="D26" s="44"/>
      <c r="E26" s="44"/>
      <c r="F26" s="44"/>
      <c r="G26" s="44"/>
    </row>
    <row r="27" spans="1:7" ht="15.75">
      <c r="A27" s="44"/>
      <c r="B27" s="44"/>
      <c r="C27" s="44"/>
      <c r="D27" s="44"/>
      <c r="E27" s="44"/>
      <c r="F27" s="44"/>
      <c r="G27" s="44"/>
    </row>
  </sheetData>
  <sheetProtection/>
  <mergeCells count="12">
    <mergeCell ref="A1:G1"/>
    <mergeCell ref="A16:G16"/>
    <mergeCell ref="A2:A3"/>
    <mergeCell ref="A17:A18"/>
    <mergeCell ref="B2:B3"/>
    <mergeCell ref="B17:B18"/>
    <mergeCell ref="D2:D3"/>
    <mergeCell ref="D17:D18"/>
    <mergeCell ref="E2:E3"/>
    <mergeCell ref="E17:E18"/>
    <mergeCell ref="F2:F3"/>
    <mergeCell ref="F17:F18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7">
      <selection activeCell="A35" sqref="A35:H35"/>
    </sheetView>
  </sheetViews>
  <sheetFormatPr defaultColWidth="9.00390625" defaultRowHeight="14.25"/>
  <cols>
    <col min="1" max="1" width="4.50390625" style="1" customWidth="1"/>
    <col min="2" max="2" width="13.875" style="1" customWidth="1"/>
    <col min="3" max="3" width="6.75390625" style="1" customWidth="1"/>
    <col min="4" max="4" width="10.625" style="1" customWidth="1"/>
    <col min="5" max="5" width="10.00390625" style="1" customWidth="1"/>
    <col min="6" max="6" width="13.25390625" style="1" customWidth="1"/>
    <col min="7" max="7" width="12.25390625" style="1" customWidth="1"/>
    <col min="8" max="8" width="14.50390625" style="1" customWidth="1"/>
    <col min="9" max="16384" width="9.00390625" style="1" customWidth="1"/>
  </cols>
  <sheetData>
    <row r="1" spans="1:8" ht="28.5" customHeight="1">
      <c r="A1" s="2" t="s">
        <v>165</v>
      </c>
      <c r="B1" s="2"/>
      <c r="C1" s="2"/>
      <c r="D1" s="2"/>
      <c r="E1" s="2"/>
      <c r="F1" s="2"/>
      <c r="G1" s="2"/>
      <c r="H1" s="2"/>
    </row>
    <row r="2" spans="1:8" ht="14.25">
      <c r="A2" s="3" t="s">
        <v>166</v>
      </c>
      <c r="B2" s="4"/>
      <c r="C2" s="4"/>
      <c r="D2" s="4"/>
      <c r="E2" s="4"/>
      <c r="F2" s="4"/>
      <c r="G2" s="4"/>
      <c r="H2" s="5"/>
    </row>
    <row r="3" spans="1:8" ht="14.25">
      <c r="A3" s="6" t="s">
        <v>167</v>
      </c>
      <c r="B3" s="7" t="s">
        <v>53</v>
      </c>
      <c r="C3" s="7" t="s">
        <v>168</v>
      </c>
      <c r="D3" s="7" t="s">
        <v>169</v>
      </c>
      <c r="E3" s="7" t="s">
        <v>170</v>
      </c>
      <c r="F3" s="8" t="s">
        <v>171</v>
      </c>
      <c r="G3" s="7" t="s">
        <v>172</v>
      </c>
      <c r="H3" s="9" t="s">
        <v>173</v>
      </c>
    </row>
    <row r="4" spans="1:8" ht="14.25">
      <c r="A4" s="6"/>
      <c r="B4" s="7"/>
      <c r="C4" s="7"/>
      <c r="D4" s="7" t="s">
        <v>57</v>
      </c>
      <c r="E4" s="7"/>
      <c r="F4" s="10"/>
      <c r="G4" s="7" t="s">
        <v>59</v>
      </c>
      <c r="H4" s="9" t="s">
        <v>174</v>
      </c>
    </row>
    <row r="5" spans="1:8" ht="14.25">
      <c r="A5" s="11">
        <v>1</v>
      </c>
      <c r="B5" s="12" t="s">
        <v>175</v>
      </c>
      <c r="C5" s="12" t="s">
        <v>176</v>
      </c>
      <c r="D5" s="13">
        <v>378956</v>
      </c>
      <c r="E5" s="13">
        <v>40950</v>
      </c>
      <c r="F5" s="13">
        <f>D5/E5</f>
        <v>9.254114774114774</v>
      </c>
      <c r="G5" s="13">
        <f>D5/12928.2</f>
        <v>29.312355935087638</v>
      </c>
      <c r="H5" s="14">
        <f>E5/129.28</f>
        <v>316.7543316831683</v>
      </c>
    </row>
    <row r="6" spans="1:8" ht="14.25">
      <c r="A6" s="15">
        <v>2</v>
      </c>
      <c r="B6" s="16" t="s">
        <v>177</v>
      </c>
      <c r="C6" s="16" t="s">
        <v>178</v>
      </c>
      <c r="D6" s="17">
        <v>0</v>
      </c>
      <c r="E6" s="17">
        <v>0</v>
      </c>
      <c r="F6" s="13">
        <v>0</v>
      </c>
      <c r="G6" s="13">
        <f aca="true" t="shared" si="0" ref="G6:G22">D6/12928.2</f>
        <v>0</v>
      </c>
      <c r="H6" s="14">
        <f aca="true" t="shared" si="1" ref="H6:H22">E6/129.28</f>
        <v>0</v>
      </c>
    </row>
    <row r="7" spans="1:8" ht="14.25">
      <c r="A7" s="11">
        <v>3</v>
      </c>
      <c r="B7" s="12" t="s">
        <v>179</v>
      </c>
      <c r="C7" s="12" t="s">
        <v>180</v>
      </c>
      <c r="D7" s="13">
        <v>55381</v>
      </c>
      <c r="E7" s="13">
        <v>157473</v>
      </c>
      <c r="F7" s="13">
        <f aca="true" t="shared" si="2" ref="F7:F22">D7/E7</f>
        <v>0.3516856858001054</v>
      </c>
      <c r="G7" s="13">
        <f t="shared" si="0"/>
        <v>4.283736328336505</v>
      </c>
      <c r="H7" s="14">
        <f t="shared" si="1"/>
        <v>1218.077042079208</v>
      </c>
    </row>
    <row r="8" spans="1:8" ht="14.25">
      <c r="A8" s="15">
        <v>4</v>
      </c>
      <c r="B8" s="16" t="s">
        <v>181</v>
      </c>
      <c r="C8" s="16" t="s">
        <v>178</v>
      </c>
      <c r="D8" s="17">
        <v>1674</v>
      </c>
      <c r="E8" s="17">
        <v>1</v>
      </c>
      <c r="F8" s="13">
        <f t="shared" si="2"/>
        <v>1674</v>
      </c>
      <c r="G8" s="13">
        <f t="shared" si="0"/>
        <v>0.1294843829767485</v>
      </c>
      <c r="H8" s="14">
        <f t="shared" si="1"/>
        <v>0.007735148514851485</v>
      </c>
    </row>
    <row r="9" spans="1:8" ht="14.25">
      <c r="A9" s="11">
        <v>5</v>
      </c>
      <c r="B9" s="12" t="s">
        <v>182</v>
      </c>
      <c r="C9" s="12" t="s">
        <v>178</v>
      </c>
      <c r="D9" s="13">
        <v>341646</v>
      </c>
      <c r="E9" s="13">
        <v>150</v>
      </c>
      <c r="F9" s="13">
        <f t="shared" si="2"/>
        <v>2277.64</v>
      </c>
      <c r="G9" s="13">
        <f t="shared" si="0"/>
        <v>26.42641667053418</v>
      </c>
      <c r="H9" s="14">
        <f t="shared" si="1"/>
        <v>1.1602722772277227</v>
      </c>
    </row>
    <row r="10" spans="1:8" ht="14.25">
      <c r="A10" s="15">
        <v>6</v>
      </c>
      <c r="B10" s="16" t="s">
        <v>183</v>
      </c>
      <c r="C10" s="16" t="s">
        <v>184</v>
      </c>
      <c r="D10" s="17">
        <v>264</v>
      </c>
      <c r="E10" s="17">
        <v>3.7</v>
      </c>
      <c r="F10" s="13">
        <f t="shared" si="2"/>
        <v>71.35135135135135</v>
      </c>
      <c r="G10" s="13">
        <f t="shared" si="0"/>
        <v>0.020420476168376108</v>
      </c>
      <c r="H10" s="14">
        <f t="shared" si="1"/>
        <v>0.028620049504950496</v>
      </c>
    </row>
    <row r="11" spans="1:8" ht="14.25">
      <c r="A11" s="11">
        <v>7</v>
      </c>
      <c r="B11" s="12" t="s">
        <v>185</v>
      </c>
      <c r="C11" s="12" t="s">
        <v>184</v>
      </c>
      <c r="D11" s="13">
        <v>0</v>
      </c>
      <c r="E11" s="13">
        <v>915.5</v>
      </c>
      <c r="F11" s="13">
        <f t="shared" si="2"/>
        <v>0</v>
      </c>
      <c r="G11" s="13">
        <f t="shared" si="0"/>
        <v>0</v>
      </c>
      <c r="H11" s="14">
        <f t="shared" si="1"/>
        <v>7.081528465346534</v>
      </c>
    </row>
    <row r="12" spans="1:8" ht="14.25">
      <c r="A12" s="15">
        <v>8</v>
      </c>
      <c r="B12" s="16" t="s">
        <v>186</v>
      </c>
      <c r="C12" s="16" t="s">
        <v>187</v>
      </c>
      <c r="D12" s="17">
        <v>260527</v>
      </c>
      <c r="E12" s="17">
        <v>495</v>
      </c>
      <c r="F12" s="13">
        <f t="shared" si="2"/>
        <v>526.3171717171717</v>
      </c>
      <c r="G12" s="13">
        <f t="shared" si="0"/>
        <v>20.151838616358038</v>
      </c>
      <c r="H12" s="14">
        <f t="shared" si="1"/>
        <v>3.828898514851485</v>
      </c>
    </row>
    <row r="13" spans="1:8" ht="14.25">
      <c r="A13" s="11">
        <v>9</v>
      </c>
      <c r="B13" s="12" t="s">
        <v>188</v>
      </c>
      <c r="C13" s="12" t="s">
        <v>180</v>
      </c>
      <c r="D13" s="13">
        <v>35640</v>
      </c>
      <c r="E13" s="13">
        <v>193</v>
      </c>
      <c r="F13" s="13">
        <f t="shared" si="2"/>
        <v>184.66321243523316</v>
      </c>
      <c r="G13" s="13">
        <f t="shared" si="0"/>
        <v>2.7567642827307743</v>
      </c>
      <c r="H13" s="14">
        <f t="shared" si="1"/>
        <v>1.4928836633663367</v>
      </c>
    </row>
    <row r="14" spans="1:8" ht="14.25">
      <c r="A14" s="15">
        <v>10</v>
      </c>
      <c r="B14" s="16" t="s">
        <v>189</v>
      </c>
      <c r="C14" s="16" t="s">
        <v>178</v>
      </c>
      <c r="D14" s="17">
        <v>505051</v>
      </c>
      <c r="E14" s="17">
        <v>2806</v>
      </c>
      <c r="F14" s="13">
        <f t="shared" si="2"/>
        <v>179.9896650035638</v>
      </c>
      <c r="G14" s="13">
        <f t="shared" si="0"/>
        <v>39.065840565585304</v>
      </c>
      <c r="H14" s="14">
        <f t="shared" si="1"/>
        <v>21.70482673267327</v>
      </c>
    </row>
    <row r="15" spans="1:8" ht="14.25">
      <c r="A15" s="11">
        <v>11</v>
      </c>
      <c r="B15" s="12" t="s">
        <v>190</v>
      </c>
      <c r="C15" s="12" t="s">
        <v>178</v>
      </c>
      <c r="D15" s="13">
        <v>3140014</v>
      </c>
      <c r="E15" s="13">
        <v>6143</v>
      </c>
      <c r="F15" s="13">
        <f t="shared" si="2"/>
        <v>511.15318248412825</v>
      </c>
      <c r="G15" s="13">
        <f t="shared" si="0"/>
        <v>242.88098884608837</v>
      </c>
      <c r="H15" s="14">
        <f t="shared" si="1"/>
        <v>47.51701732673267</v>
      </c>
    </row>
    <row r="16" spans="1:8" ht="14.25">
      <c r="A16" s="15">
        <v>12</v>
      </c>
      <c r="B16" s="16" t="s">
        <v>191</v>
      </c>
      <c r="C16" s="16" t="s">
        <v>178</v>
      </c>
      <c r="D16" s="17">
        <v>0</v>
      </c>
      <c r="E16" s="17">
        <v>0</v>
      </c>
      <c r="F16" s="13">
        <v>0</v>
      </c>
      <c r="G16" s="13">
        <f t="shared" si="0"/>
        <v>0</v>
      </c>
      <c r="H16" s="14">
        <f t="shared" si="1"/>
        <v>0</v>
      </c>
    </row>
    <row r="17" spans="1:8" ht="14.25">
      <c r="A17" s="11">
        <v>13</v>
      </c>
      <c r="B17" s="12" t="s">
        <v>192</v>
      </c>
      <c r="C17" s="12" t="s">
        <v>180</v>
      </c>
      <c r="D17" s="13">
        <v>89118</v>
      </c>
      <c r="E17" s="13">
        <v>139083</v>
      </c>
      <c r="F17" s="13">
        <f t="shared" si="2"/>
        <v>0.6407540820948642</v>
      </c>
      <c r="G17" s="13">
        <f t="shared" si="0"/>
        <v>6.893303012020234</v>
      </c>
      <c r="H17" s="14">
        <f t="shared" si="1"/>
        <v>1075.8276608910892</v>
      </c>
    </row>
    <row r="18" spans="1:8" ht="14.25">
      <c r="A18" s="15">
        <v>14</v>
      </c>
      <c r="B18" s="16" t="s">
        <v>193</v>
      </c>
      <c r="C18" s="16" t="s">
        <v>180</v>
      </c>
      <c r="D18" s="17">
        <v>10246</v>
      </c>
      <c r="E18" s="17">
        <v>7762</v>
      </c>
      <c r="F18" s="13">
        <f t="shared" si="2"/>
        <v>1.3200206132440093</v>
      </c>
      <c r="G18" s="13">
        <f t="shared" si="0"/>
        <v>0.7925310561408394</v>
      </c>
      <c r="H18" s="14">
        <f t="shared" si="1"/>
        <v>60.040222772277225</v>
      </c>
    </row>
    <row r="19" spans="1:8" ht="14.25">
      <c r="A19" s="11">
        <v>15</v>
      </c>
      <c r="B19" s="18" t="s">
        <v>194</v>
      </c>
      <c r="C19" s="12" t="s">
        <v>180</v>
      </c>
      <c r="D19" s="13">
        <v>0</v>
      </c>
      <c r="E19" s="13">
        <v>0</v>
      </c>
      <c r="F19" s="13">
        <v>0</v>
      </c>
      <c r="G19" s="13">
        <f t="shared" si="0"/>
        <v>0</v>
      </c>
      <c r="H19" s="14">
        <f t="shared" si="1"/>
        <v>0</v>
      </c>
    </row>
    <row r="20" spans="1:8" ht="14.25">
      <c r="A20" s="15">
        <v>16</v>
      </c>
      <c r="B20" s="16" t="s">
        <v>195</v>
      </c>
      <c r="C20" s="16" t="s">
        <v>196</v>
      </c>
      <c r="D20" s="17">
        <v>223793</v>
      </c>
      <c r="E20" s="17">
        <v>6272</v>
      </c>
      <c r="F20" s="13">
        <f t="shared" si="2"/>
        <v>35.681281887755105</v>
      </c>
      <c r="G20" s="13">
        <f t="shared" si="0"/>
        <v>17.31045311799013</v>
      </c>
      <c r="H20" s="14">
        <f t="shared" si="1"/>
        <v>48.51485148514851</v>
      </c>
    </row>
    <row r="21" spans="1:8" ht="14.25">
      <c r="A21" s="11">
        <v>17</v>
      </c>
      <c r="B21" s="12" t="s">
        <v>197</v>
      </c>
      <c r="C21" s="12" t="s">
        <v>180</v>
      </c>
      <c r="D21" s="13">
        <v>0</v>
      </c>
      <c r="E21" s="13">
        <v>0</v>
      </c>
      <c r="F21" s="13">
        <v>0</v>
      </c>
      <c r="G21" s="13">
        <f t="shared" si="0"/>
        <v>0</v>
      </c>
      <c r="H21" s="14">
        <f t="shared" si="1"/>
        <v>0</v>
      </c>
    </row>
    <row r="22" spans="1:8" ht="14.25">
      <c r="A22" s="15">
        <v>18</v>
      </c>
      <c r="B22" s="16" t="s">
        <v>198</v>
      </c>
      <c r="C22" s="16" t="s">
        <v>180</v>
      </c>
      <c r="D22" s="17">
        <v>129794</v>
      </c>
      <c r="E22" s="17">
        <v>27793</v>
      </c>
      <c r="F22" s="13">
        <f t="shared" si="2"/>
        <v>4.670024826395135</v>
      </c>
      <c r="G22" s="13">
        <f t="shared" si="0"/>
        <v>10.039603347720487</v>
      </c>
      <c r="H22" s="14">
        <f t="shared" si="1"/>
        <v>214.98298267326732</v>
      </c>
    </row>
    <row r="23" spans="1:8" ht="14.25">
      <c r="A23" s="6" t="s">
        <v>199</v>
      </c>
      <c r="B23" s="7"/>
      <c r="C23" s="7"/>
      <c r="D23" s="7"/>
      <c r="E23" s="7"/>
      <c r="F23" s="7"/>
      <c r="G23" s="7"/>
      <c r="H23" s="9"/>
    </row>
    <row r="24" spans="1:8" ht="14.25">
      <c r="A24" s="6" t="s">
        <v>167</v>
      </c>
      <c r="B24" s="7" t="s">
        <v>53</v>
      </c>
      <c r="C24" s="7" t="s">
        <v>168</v>
      </c>
      <c r="D24" s="7" t="s">
        <v>169</v>
      </c>
      <c r="E24" s="7" t="s">
        <v>170</v>
      </c>
      <c r="F24" s="7"/>
      <c r="G24" s="7" t="s">
        <v>172</v>
      </c>
      <c r="H24" s="9" t="s">
        <v>173</v>
      </c>
    </row>
    <row r="25" spans="1:8" ht="14.25">
      <c r="A25" s="6"/>
      <c r="B25" s="7"/>
      <c r="C25" s="7"/>
      <c r="D25" s="7" t="s">
        <v>57</v>
      </c>
      <c r="E25" s="7"/>
      <c r="F25" s="7"/>
      <c r="G25" s="7" t="s">
        <v>59</v>
      </c>
      <c r="H25" s="9" t="s">
        <v>174</v>
      </c>
    </row>
    <row r="26" spans="1:8" ht="14.25">
      <c r="A26" s="11">
        <v>1</v>
      </c>
      <c r="B26" s="12" t="s">
        <v>175</v>
      </c>
      <c r="C26" s="12" t="s">
        <v>176</v>
      </c>
      <c r="D26" s="12">
        <v>265063</v>
      </c>
      <c r="E26" s="12">
        <v>8191</v>
      </c>
      <c r="F26" s="12">
        <v>0</v>
      </c>
      <c r="G26" s="13">
        <f>D26/12928.2</f>
        <v>20.50269952506923</v>
      </c>
      <c r="H26" s="14">
        <f>D26/129.28</f>
        <v>2050.301670792079</v>
      </c>
    </row>
    <row r="27" spans="1:8" ht="14.25">
      <c r="A27" s="15">
        <v>2</v>
      </c>
      <c r="B27" s="19" t="s">
        <v>200</v>
      </c>
      <c r="C27" s="20" t="s">
        <v>201</v>
      </c>
      <c r="D27" s="20">
        <v>126994</v>
      </c>
      <c r="E27" s="20">
        <v>2977</v>
      </c>
      <c r="F27" s="12">
        <v>0</v>
      </c>
      <c r="G27" s="13">
        <f aca="true" t="shared" si="3" ref="G27:G34">D27/12928.2</f>
        <v>9.823022539874072</v>
      </c>
      <c r="H27" s="14">
        <f aca="true" t="shared" si="4" ref="H27:H34">E27/129.28</f>
        <v>23.027537128712872</v>
      </c>
    </row>
    <row r="28" spans="1:8" ht="14.25">
      <c r="A28" s="11">
        <v>3</v>
      </c>
      <c r="B28" s="12" t="s">
        <v>202</v>
      </c>
      <c r="C28" s="12" t="s">
        <v>201</v>
      </c>
      <c r="D28" s="12">
        <v>932</v>
      </c>
      <c r="E28" s="12">
        <v>14.2</v>
      </c>
      <c r="F28" s="12">
        <v>0</v>
      </c>
      <c r="G28" s="13">
        <f t="shared" si="3"/>
        <v>0.07209046889744898</v>
      </c>
      <c r="H28" s="14">
        <f t="shared" si="4"/>
        <v>0.10983910891089109</v>
      </c>
    </row>
    <row r="29" spans="1:8" ht="14.25">
      <c r="A29" s="15">
        <v>4</v>
      </c>
      <c r="B29" s="20" t="s">
        <v>203</v>
      </c>
      <c r="C29" s="20" t="s">
        <v>201</v>
      </c>
      <c r="D29" s="20">
        <v>982</v>
      </c>
      <c r="E29" s="20">
        <v>186.4</v>
      </c>
      <c r="F29" s="12">
        <v>0</v>
      </c>
      <c r="G29" s="13">
        <f t="shared" si="3"/>
        <v>0.07595798332327779</v>
      </c>
      <c r="H29" s="14">
        <f t="shared" si="4"/>
        <v>1.441831683168317</v>
      </c>
    </row>
    <row r="30" spans="1:8" ht="14.25">
      <c r="A30" s="11">
        <v>5</v>
      </c>
      <c r="B30" s="12" t="s">
        <v>204</v>
      </c>
      <c r="C30" s="12" t="s">
        <v>201</v>
      </c>
      <c r="D30" s="12">
        <v>0</v>
      </c>
      <c r="E30" s="12">
        <v>0</v>
      </c>
      <c r="F30" s="12">
        <v>0</v>
      </c>
      <c r="G30" s="13">
        <f t="shared" si="3"/>
        <v>0</v>
      </c>
      <c r="H30" s="14">
        <f t="shared" si="4"/>
        <v>0</v>
      </c>
    </row>
    <row r="31" spans="1:8" ht="14.25">
      <c r="A31" s="15">
        <v>6</v>
      </c>
      <c r="B31" s="20" t="s">
        <v>205</v>
      </c>
      <c r="C31" s="20" t="s">
        <v>201</v>
      </c>
      <c r="D31" s="20">
        <v>0</v>
      </c>
      <c r="E31" s="20">
        <v>0</v>
      </c>
      <c r="F31" s="12">
        <v>0</v>
      </c>
      <c r="G31" s="13">
        <f t="shared" si="3"/>
        <v>0</v>
      </c>
      <c r="H31" s="14">
        <f t="shared" si="4"/>
        <v>0</v>
      </c>
    </row>
    <row r="32" spans="1:8" ht="14.25">
      <c r="A32" s="11">
        <v>7</v>
      </c>
      <c r="B32" s="12" t="s">
        <v>206</v>
      </c>
      <c r="C32" s="12" t="s">
        <v>201</v>
      </c>
      <c r="D32" s="12">
        <v>0</v>
      </c>
      <c r="E32" s="12">
        <v>0</v>
      </c>
      <c r="F32" s="12">
        <v>0</v>
      </c>
      <c r="G32" s="13">
        <f t="shared" si="3"/>
        <v>0</v>
      </c>
      <c r="H32" s="14">
        <f t="shared" si="4"/>
        <v>0</v>
      </c>
    </row>
    <row r="33" spans="1:8" ht="14.25">
      <c r="A33" s="15">
        <v>8</v>
      </c>
      <c r="B33" s="20" t="s">
        <v>207</v>
      </c>
      <c r="C33" s="20" t="s">
        <v>201</v>
      </c>
      <c r="D33" s="20">
        <v>0</v>
      </c>
      <c r="E33" s="20">
        <v>0</v>
      </c>
      <c r="F33" s="12">
        <v>0</v>
      </c>
      <c r="G33" s="13">
        <f t="shared" si="3"/>
        <v>0</v>
      </c>
      <c r="H33" s="14">
        <f t="shared" si="4"/>
        <v>0</v>
      </c>
    </row>
    <row r="34" spans="1:8" ht="15">
      <c r="A34" s="21">
        <v>9</v>
      </c>
      <c r="B34" s="22" t="s">
        <v>208</v>
      </c>
      <c r="C34" s="22" t="s">
        <v>201</v>
      </c>
      <c r="D34" s="22">
        <v>0</v>
      </c>
      <c r="E34" s="22">
        <v>0</v>
      </c>
      <c r="F34" s="12">
        <v>0</v>
      </c>
      <c r="G34" s="13">
        <f t="shared" si="3"/>
        <v>0</v>
      </c>
      <c r="H34" s="14">
        <f t="shared" si="4"/>
        <v>0</v>
      </c>
    </row>
    <row r="35" spans="1:8" ht="31.5" customHeight="1">
      <c r="A35" s="23" t="s">
        <v>209</v>
      </c>
      <c r="B35" s="24"/>
      <c r="C35" s="24"/>
      <c r="D35" s="24"/>
      <c r="E35" s="24"/>
      <c r="F35" s="24"/>
      <c r="G35" s="24"/>
      <c r="H35" s="24"/>
    </row>
  </sheetData>
  <sheetProtection/>
  <mergeCells count="13">
    <mergeCell ref="A1:H1"/>
    <mergeCell ref="A2:H2"/>
    <mergeCell ref="A23:H23"/>
    <mergeCell ref="A35:H35"/>
    <mergeCell ref="A3:A4"/>
    <mergeCell ref="A24:A25"/>
    <mergeCell ref="B3:B4"/>
    <mergeCell ref="B24:B25"/>
    <mergeCell ref="C3:C4"/>
    <mergeCell ref="C24:C25"/>
    <mergeCell ref="E3:E4"/>
    <mergeCell ref="E24:E25"/>
    <mergeCell ref="F3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王小力</cp:lastModifiedBy>
  <cp:lastPrinted>2013-01-22T01:32:49Z</cp:lastPrinted>
  <dcterms:created xsi:type="dcterms:W3CDTF">2008-11-14T08:36:32Z</dcterms:created>
  <dcterms:modified xsi:type="dcterms:W3CDTF">2019-08-27T10:13:05Z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